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960" yWindow="2160" windowWidth="28635" windowHeight="10740" activeTab="2"/>
  </bookViews>
  <sheets>
    <sheet name="AUC" sheetId="21" r:id="rId1"/>
    <sheet name="TNSP stacked data" sheetId="1" r:id="rId2"/>
    <sheet name="WACC" sheetId="7" r:id="rId3"/>
    <sheet name="Electranet" sheetId="9" r:id="rId4"/>
    <sheet name="Powerlink" sheetId="22" r:id="rId5"/>
    <sheet name="SP AusNet" sheetId="20" r:id="rId6"/>
    <sheet name="Transend" sheetId="23" r:id="rId7"/>
    <sheet name="Transgrid" sheetId="24" r:id="rId8"/>
    <sheet name="Sheet1" sheetId="4" r:id="rId9"/>
  </sheets>
  <externalReferences>
    <externalReference r:id="rId10"/>
    <externalReference r:id="rId11"/>
  </externalReferences>
  <calcPr calcId="145621"/>
</workbook>
</file>

<file path=xl/calcChain.xml><?xml version="1.0" encoding="utf-8"?>
<calcChain xmlns="http://schemas.openxmlformats.org/spreadsheetml/2006/main">
  <c r="K63" i="7" l="1"/>
  <c r="L63" i="7"/>
  <c r="K64" i="7"/>
  <c r="L64" i="7"/>
  <c r="K65" i="7"/>
  <c r="L65" i="7"/>
  <c r="K66" i="7"/>
  <c r="L66" i="7"/>
  <c r="K67" i="7"/>
  <c r="L67" i="7"/>
  <c r="K68" i="7"/>
  <c r="L68" i="7"/>
  <c r="K69" i="7"/>
  <c r="L69" i="7"/>
  <c r="K70" i="7"/>
  <c r="L70" i="7"/>
  <c r="K71" i="7"/>
  <c r="L71" i="7"/>
  <c r="K72" i="7"/>
  <c r="L72" i="7"/>
  <c r="K73" i="7"/>
  <c r="L73" i="7"/>
  <c r="K74" i="7"/>
  <c r="L74" i="7"/>
  <c r="K75" i="7"/>
  <c r="L75" i="7"/>
  <c r="K76" i="7"/>
  <c r="L76" i="7"/>
  <c r="K32" i="7"/>
  <c r="L32" i="7" s="1"/>
  <c r="K33" i="7"/>
  <c r="L33" i="7"/>
  <c r="K34" i="7"/>
  <c r="L34" i="7"/>
  <c r="K35" i="7"/>
  <c r="L35" i="7"/>
  <c r="K36" i="7"/>
  <c r="L36" i="7"/>
  <c r="K37" i="7"/>
  <c r="L37" i="7"/>
  <c r="K38" i="7"/>
  <c r="L38" i="7"/>
  <c r="K39" i="7"/>
  <c r="L39" i="7"/>
  <c r="K40" i="7"/>
  <c r="L40" i="7"/>
  <c r="K41" i="7"/>
  <c r="L41" i="7"/>
  <c r="K42" i="7"/>
  <c r="L42" i="7"/>
  <c r="K43" i="7"/>
  <c r="L43" i="7"/>
  <c r="K44" i="7"/>
  <c r="L44" i="7"/>
  <c r="K45" i="7"/>
  <c r="L45" i="7"/>
  <c r="K46" i="7"/>
  <c r="L46" i="7"/>
  <c r="L2" i="7"/>
  <c r="L3" i="7"/>
  <c r="L4" i="7"/>
  <c r="L5" i="7"/>
  <c r="L6" i="7"/>
  <c r="L7" i="7"/>
  <c r="L8" i="7"/>
  <c r="L9" i="7"/>
  <c r="L10" i="7"/>
  <c r="L11" i="7"/>
  <c r="L12" i="7"/>
  <c r="L13" i="7"/>
  <c r="L14" i="7"/>
  <c r="L15" i="7"/>
  <c r="L16" i="7"/>
  <c r="L19" i="7" s="1"/>
  <c r="K2" i="7"/>
  <c r="K3" i="7"/>
  <c r="K4" i="7"/>
  <c r="K5" i="7"/>
  <c r="K6" i="7"/>
  <c r="K7" i="7"/>
  <c r="K8" i="7"/>
  <c r="K9" i="7"/>
  <c r="K10" i="7"/>
  <c r="K11" i="7"/>
  <c r="K12" i="7"/>
  <c r="K13" i="7"/>
  <c r="K14" i="7"/>
  <c r="K15" i="7"/>
  <c r="K16" i="7"/>
  <c r="L81" i="7" l="1"/>
  <c r="L79" i="7"/>
  <c r="L51" i="7"/>
  <c r="L49" i="7"/>
  <c r="K81" i="7"/>
  <c r="K79" i="7"/>
  <c r="L50" i="7"/>
  <c r="L53" i="7"/>
  <c r="L54" i="7" s="1"/>
  <c r="L55" i="7"/>
  <c r="L23" i="7"/>
  <c r="L24" i="7" s="1"/>
  <c r="L25" i="7"/>
  <c r="L20" i="7"/>
  <c r="L21" i="7"/>
  <c r="L80" i="7"/>
  <c r="L83" i="7"/>
  <c r="L84" i="7" s="1"/>
  <c r="L85" i="7"/>
  <c r="K80" i="7"/>
  <c r="K83" i="7"/>
  <c r="K84" i="7" s="1"/>
  <c r="K85" i="7"/>
  <c r="K19" i="7"/>
  <c r="K21" i="7"/>
  <c r="L22" i="7"/>
  <c r="L52" i="7"/>
  <c r="L82" i="7"/>
  <c r="K49" i="7"/>
  <c r="K51" i="7" s="1"/>
  <c r="K82" i="7"/>
  <c r="K86" i="7" l="1"/>
  <c r="K88" i="7" s="1"/>
  <c r="K87" i="7"/>
  <c r="K50" i="7"/>
  <c r="K52" i="7" s="1"/>
  <c r="K53" i="7"/>
  <c r="K54" i="7" s="1"/>
  <c r="K55" i="7"/>
  <c r="K20" i="7"/>
  <c r="K22" i="7" s="1"/>
  <c r="K25" i="7"/>
  <c r="K23" i="7"/>
  <c r="K24" i="7" s="1"/>
  <c r="L86" i="7"/>
  <c r="L88" i="7" s="1"/>
  <c r="L87" i="7"/>
  <c r="L27" i="7"/>
  <c r="L26" i="7"/>
  <c r="L28" i="7" s="1"/>
  <c r="L56" i="7"/>
  <c r="L58" i="7" s="1"/>
  <c r="L57" i="7"/>
  <c r="AN14" i="1"/>
  <c r="AN15" i="9" s="1"/>
  <c r="AN15" i="1"/>
  <c r="AN16" i="9" s="1"/>
  <c r="AN16" i="1"/>
  <c r="AN17" i="9" s="1"/>
  <c r="AN42" i="9" s="1"/>
  <c r="AN17" i="1"/>
  <c r="AN18" i="9" s="1"/>
  <c r="AN32" i="9" s="1"/>
  <c r="AN18" i="1"/>
  <c r="AN19" i="9" s="1"/>
  <c r="AN19" i="1"/>
  <c r="AN20" i="9" s="1"/>
  <c r="AN20" i="1"/>
  <c r="AN21" i="9" s="1"/>
  <c r="AN27" i="1"/>
  <c r="AN15" i="22" s="1"/>
  <c r="AN28" i="1"/>
  <c r="AN16" i="22" s="1"/>
  <c r="AN29" i="1"/>
  <c r="AN17" i="22" s="1"/>
  <c r="AN42" i="22" s="1"/>
  <c r="AN30" i="1"/>
  <c r="AN18" i="22" s="1"/>
  <c r="AN32" i="22" s="1"/>
  <c r="AN31" i="1"/>
  <c r="AN19" i="22" s="1"/>
  <c r="AN32" i="1"/>
  <c r="AN20" i="22" s="1"/>
  <c r="AN33" i="1"/>
  <c r="AN21" i="22" s="1"/>
  <c r="AN41" i="1"/>
  <c r="AN15" i="20" s="1"/>
  <c r="AN42" i="1"/>
  <c r="AN16" i="20" s="1"/>
  <c r="AN43" i="1"/>
  <c r="AN17" i="20" s="1"/>
  <c r="AN42" i="20" s="1"/>
  <c r="AN44" i="1"/>
  <c r="AN18" i="20" s="1"/>
  <c r="AN32" i="20" s="1"/>
  <c r="AN45" i="1"/>
  <c r="AN19" i="20" s="1"/>
  <c r="AN46" i="1"/>
  <c r="AN20" i="20" s="1"/>
  <c r="AN47" i="1"/>
  <c r="AN21" i="20" s="1"/>
  <c r="AN54" i="1"/>
  <c r="AN15" i="23" s="1"/>
  <c r="AN55" i="1"/>
  <c r="AN16" i="23" s="1"/>
  <c r="AN56" i="1"/>
  <c r="AN17" i="23" s="1"/>
  <c r="AN42" i="23" s="1"/>
  <c r="AN57" i="1"/>
  <c r="AN18" i="23" s="1"/>
  <c r="AN32" i="23" s="1"/>
  <c r="AN58" i="1"/>
  <c r="AN19" i="23" s="1"/>
  <c r="AN59" i="1"/>
  <c r="AN20" i="23" s="1"/>
  <c r="AN60" i="1"/>
  <c r="AN21" i="23" s="1"/>
  <c r="AN67" i="1"/>
  <c r="AN15" i="24" s="1"/>
  <c r="AN68" i="1"/>
  <c r="AN16" i="24" s="1"/>
  <c r="AN69" i="1"/>
  <c r="AN17" i="24" s="1"/>
  <c r="AN42" i="24" s="1"/>
  <c r="AN70" i="1"/>
  <c r="AN18" i="24" s="1"/>
  <c r="AN32" i="24" s="1"/>
  <c r="AN71" i="1"/>
  <c r="AN19" i="24" s="1"/>
  <c r="AN72" i="1"/>
  <c r="AN20" i="24" s="1"/>
  <c r="AN73" i="1"/>
  <c r="AN21" i="24" s="1"/>
  <c r="AD14" i="1"/>
  <c r="AD15" i="9" s="1"/>
  <c r="AD24" i="9" s="1"/>
  <c r="AD15" i="1"/>
  <c r="AD16" i="9" s="1"/>
  <c r="AD16" i="1"/>
  <c r="AD17" i="9" s="1"/>
  <c r="AD42" i="9" s="1"/>
  <c r="AD17" i="1"/>
  <c r="AD18" i="9" s="1"/>
  <c r="AD32" i="9" s="1"/>
  <c r="AD18" i="1"/>
  <c r="AD19" i="9" s="1"/>
  <c r="AD19" i="1"/>
  <c r="AD20" i="9" s="1"/>
  <c r="AD20" i="1"/>
  <c r="AD21" i="9" s="1"/>
  <c r="AD27" i="1"/>
  <c r="AD15" i="22" s="1"/>
  <c r="AD28" i="1"/>
  <c r="AD16" i="22" s="1"/>
  <c r="AD29" i="1"/>
  <c r="AD17" i="22" s="1"/>
  <c r="AD42" i="22" s="1"/>
  <c r="AD30" i="1"/>
  <c r="AD18" i="22" s="1"/>
  <c r="AD32" i="22" s="1"/>
  <c r="AD31" i="1"/>
  <c r="AD19" i="22" s="1"/>
  <c r="AD32" i="1"/>
  <c r="AD20" i="22" s="1"/>
  <c r="AD33" i="1"/>
  <c r="AD21" i="22" s="1"/>
  <c r="AD41" i="1"/>
  <c r="AD15" i="20" s="1"/>
  <c r="AD42" i="1"/>
  <c r="AD16" i="20" s="1"/>
  <c r="AD43" i="1"/>
  <c r="AD17" i="20" s="1"/>
  <c r="AD42" i="20" s="1"/>
  <c r="AD44" i="1"/>
  <c r="AD18" i="20" s="1"/>
  <c r="AD32" i="20" s="1"/>
  <c r="AD45" i="1"/>
  <c r="AD19" i="20" s="1"/>
  <c r="AD46" i="1"/>
  <c r="AD20" i="20" s="1"/>
  <c r="AD47" i="1"/>
  <c r="AD21" i="20" s="1"/>
  <c r="AD54" i="1"/>
  <c r="AD15" i="23" s="1"/>
  <c r="AD55" i="1"/>
  <c r="AD16" i="23" s="1"/>
  <c r="AD56" i="1"/>
  <c r="AD17" i="23" s="1"/>
  <c r="AD42" i="23" s="1"/>
  <c r="AD57" i="1"/>
  <c r="AD18" i="23" s="1"/>
  <c r="AD32" i="23" s="1"/>
  <c r="AD58" i="1"/>
  <c r="AD19" i="23" s="1"/>
  <c r="AD59" i="1"/>
  <c r="AD20" i="23" s="1"/>
  <c r="AD60" i="1"/>
  <c r="AD21" i="23" s="1"/>
  <c r="AD67" i="1"/>
  <c r="AD15" i="24" s="1"/>
  <c r="AD68" i="1"/>
  <c r="AD16" i="24" s="1"/>
  <c r="AD69" i="1"/>
  <c r="AD17" i="24" s="1"/>
  <c r="AD42" i="24" s="1"/>
  <c r="AD70" i="1"/>
  <c r="AD18" i="24" s="1"/>
  <c r="AD32" i="24" s="1"/>
  <c r="AD71" i="1"/>
  <c r="AD19" i="24" s="1"/>
  <c r="AD72" i="1"/>
  <c r="AD20" i="24" s="1"/>
  <c r="AD73" i="1"/>
  <c r="AD21" i="24" s="1"/>
  <c r="T14" i="1"/>
  <c r="T15" i="9" s="1"/>
  <c r="T24" i="9" s="1"/>
  <c r="T15" i="1"/>
  <c r="T16" i="9" s="1"/>
  <c r="T16" i="1"/>
  <c r="T17" i="9" s="1"/>
  <c r="T42" i="9" s="1"/>
  <c r="T17" i="1"/>
  <c r="T18" i="9" s="1"/>
  <c r="T32" i="9" s="1"/>
  <c r="T18" i="1"/>
  <c r="T19" i="9" s="1"/>
  <c r="T19" i="1"/>
  <c r="T20" i="9" s="1"/>
  <c r="T20" i="1"/>
  <c r="T21" i="9" s="1"/>
  <c r="T27" i="1"/>
  <c r="T15" i="22" s="1"/>
  <c r="T28" i="1"/>
  <c r="T16" i="22" s="1"/>
  <c r="T29" i="1"/>
  <c r="T17" i="22" s="1"/>
  <c r="T42" i="22" s="1"/>
  <c r="T30" i="1"/>
  <c r="T18" i="22" s="1"/>
  <c r="T32" i="22" s="1"/>
  <c r="T31" i="1"/>
  <c r="T19" i="22" s="1"/>
  <c r="T32" i="1"/>
  <c r="T20" i="22" s="1"/>
  <c r="T33" i="1"/>
  <c r="T21" i="22" s="1"/>
  <c r="T41" i="1"/>
  <c r="T15" i="20" s="1"/>
  <c r="T42" i="1"/>
  <c r="T16" i="20" s="1"/>
  <c r="T43" i="1"/>
  <c r="T17" i="20" s="1"/>
  <c r="T42" i="20" s="1"/>
  <c r="T44" i="1"/>
  <c r="T18" i="20" s="1"/>
  <c r="T32" i="20" s="1"/>
  <c r="T45" i="1"/>
  <c r="T19" i="20" s="1"/>
  <c r="T46" i="1"/>
  <c r="T20" i="20" s="1"/>
  <c r="T47" i="1"/>
  <c r="T21" i="20" s="1"/>
  <c r="T54" i="1"/>
  <c r="T15" i="23" s="1"/>
  <c r="T55" i="1"/>
  <c r="T16" i="23" s="1"/>
  <c r="T56" i="1"/>
  <c r="T17" i="23" s="1"/>
  <c r="T42" i="23" s="1"/>
  <c r="T57" i="1"/>
  <c r="T18" i="23" s="1"/>
  <c r="T32" i="23" s="1"/>
  <c r="T58" i="1"/>
  <c r="T19" i="23" s="1"/>
  <c r="T59" i="1"/>
  <c r="T20" i="23" s="1"/>
  <c r="T60" i="1"/>
  <c r="T21" i="23" s="1"/>
  <c r="T67" i="1"/>
  <c r="T15" i="24" s="1"/>
  <c r="T68" i="1"/>
  <c r="T16" i="24" s="1"/>
  <c r="T69" i="1"/>
  <c r="T17" i="24" s="1"/>
  <c r="T42" i="24" s="1"/>
  <c r="T70" i="1"/>
  <c r="T18" i="24" s="1"/>
  <c r="T32" i="24" s="1"/>
  <c r="T71" i="1"/>
  <c r="T19" i="24" s="1"/>
  <c r="T72" i="1"/>
  <c r="T20" i="24" s="1"/>
  <c r="T73" i="1"/>
  <c r="T21" i="24" s="1"/>
  <c r="J41" i="1"/>
  <c r="J15" i="20" s="1"/>
  <c r="J42" i="1"/>
  <c r="J16" i="20" s="1"/>
  <c r="J43" i="1"/>
  <c r="J17" i="20" s="1"/>
  <c r="J42" i="20" s="1"/>
  <c r="J44" i="1"/>
  <c r="J18" i="20" s="1"/>
  <c r="J45" i="1"/>
  <c r="J19" i="20" s="1"/>
  <c r="J46" i="1"/>
  <c r="J20" i="20" s="1"/>
  <c r="J47" i="1"/>
  <c r="J21" i="20" s="1"/>
  <c r="J49" i="1"/>
  <c r="J10" i="20" s="1"/>
  <c r="J54" i="1"/>
  <c r="J15" i="23" s="1"/>
  <c r="J55" i="1"/>
  <c r="J16" i="23" s="1"/>
  <c r="J56" i="1"/>
  <c r="J17" i="23" s="1"/>
  <c r="J42" i="23" s="1"/>
  <c r="J57" i="1"/>
  <c r="J18" i="23" s="1"/>
  <c r="J58" i="1"/>
  <c r="J19" i="23" s="1"/>
  <c r="J59" i="1"/>
  <c r="J20" i="23" s="1"/>
  <c r="J60" i="1"/>
  <c r="J21" i="23" s="1"/>
  <c r="J62" i="1"/>
  <c r="J10" i="23" s="1"/>
  <c r="J67" i="1"/>
  <c r="J15" i="24" s="1"/>
  <c r="J68" i="1"/>
  <c r="J16" i="24" s="1"/>
  <c r="J69" i="1"/>
  <c r="J70" i="1"/>
  <c r="J18" i="24" s="1"/>
  <c r="J71" i="1"/>
  <c r="J19" i="24" s="1"/>
  <c r="J72" i="1"/>
  <c r="J20" i="24" s="1"/>
  <c r="J73" i="1"/>
  <c r="J21" i="24" s="1"/>
  <c r="J75" i="1"/>
  <c r="J10" i="24" s="1"/>
  <c r="J27" i="1"/>
  <c r="J15" i="22" s="1"/>
  <c r="J28" i="1"/>
  <c r="J16" i="22" s="1"/>
  <c r="J29" i="1"/>
  <c r="J17" i="22" s="1"/>
  <c r="J42" i="22" s="1"/>
  <c r="J30" i="1"/>
  <c r="J18" i="22" s="1"/>
  <c r="J31" i="1"/>
  <c r="J19" i="22" s="1"/>
  <c r="J32" i="1"/>
  <c r="J20" i="22" s="1"/>
  <c r="J33" i="1"/>
  <c r="J21" i="22" s="1"/>
  <c r="J35" i="1"/>
  <c r="J10" i="22" s="1"/>
  <c r="J14" i="1"/>
  <c r="J15" i="9" s="1"/>
  <c r="J25" i="9" s="1"/>
  <c r="J15" i="1"/>
  <c r="J16" i="9" s="1"/>
  <c r="J16" i="1"/>
  <c r="J17" i="9" s="1"/>
  <c r="J42" i="9" s="1"/>
  <c r="J17" i="1"/>
  <c r="J18" i="9" s="1"/>
  <c r="J18" i="1"/>
  <c r="J19" i="9" s="1"/>
  <c r="J19" i="1"/>
  <c r="J20" i="9" s="1"/>
  <c r="J20" i="1"/>
  <c r="J21" i="9" s="1"/>
  <c r="J22" i="1"/>
  <c r="J10" i="9" s="1"/>
  <c r="T31" i="9" l="1"/>
  <c r="AD25" i="9"/>
  <c r="AD27" i="9" s="1"/>
  <c r="AD26" i="9"/>
  <c r="AD28" i="9" s="1"/>
  <c r="AD43" i="9" s="1"/>
  <c r="T26" i="9"/>
  <c r="T28" i="9" s="1"/>
  <c r="T43" i="9" s="1"/>
  <c r="T25" i="9"/>
  <c r="T27" i="9" s="1"/>
  <c r="AD31" i="9"/>
  <c r="K26" i="7"/>
  <c r="K28" i="7" s="1"/>
  <c r="K27" i="7"/>
  <c r="K56" i="7"/>
  <c r="K58" i="7" s="1"/>
  <c r="K57" i="7"/>
  <c r="J32" i="9"/>
  <c r="J32" i="22"/>
  <c r="J32" i="24"/>
  <c r="J32" i="20"/>
  <c r="J31" i="9"/>
  <c r="J3" i="9"/>
  <c r="J46" i="21" s="1"/>
  <c r="J60" i="21" s="1"/>
  <c r="J27" i="9"/>
  <c r="J24" i="9"/>
  <c r="J26" i="9" s="1"/>
  <c r="J28" i="9" s="1"/>
  <c r="J43" i="9" s="1"/>
  <c r="J17" i="24"/>
  <c r="J42" i="24" s="1"/>
  <c r="J3" i="24"/>
  <c r="J50" i="21" s="1"/>
  <c r="J64" i="21" s="1"/>
  <c r="J25" i="24"/>
  <c r="J27" i="24" s="1"/>
  <c r="J31" i="24"/>
  <c r="J24" i="24"/>
  <c r="J26" i="24" s="1"/>
  <c r="J28" i="24" s="1"/>
  <c r="J4" i="24"/>
  <c r="J32" i="23"/>
  <c r="J7" i="24"/>
  <c r="AN24" i="9"/>
  <c r="AN31" i="9"/>
  <c r="J3" i="22"/>
  <c r="J25" i="22"/>
  <c r="J27" i="22" s="1"/>
  <c r="J31" i="22"/>
  <c r="J24" i="22"/>
  <c r="J26" i="22" s="1"/>
  <c r="J28" i="22" s="1"/>
  <c r="J43" i="22" s="1"/>
  <c r="J3" i="23"/>
  <c r="J25" i="23"/>
  <c r="J27" i="23" s="1"/>
  <c r="J31" i="23"/>
  <c r="J24" i="23"/>
  <c r="J26" i="23" s="1"/>
  <c r="J28" i="23" s="1"/>
  <c r="J43" i="23" s="1"/>
  <c r="J3" i="20"/>
  <c r="J31" i="20"/>
  <c r="J24" i="20"/>
  <c r="T31" i="23"/>
  <c r="T24" i="23"/>
  <c r="T24" i="22"/>
  <c r="J5" i="22"/>
  <c r="T31" i="22"/>
  <c r="AD31" i="24"/>
  <c r="AD24" i="24"/>
  <c r="AD24" i="20"/>
  <c r="AD31" i="20"/>
  <c r="J7" i="23"/>
  <c r="AN33" i="23" s="1"/>
  <c r="AN41" i="23" s="1"/>
  <c r="AN24" i="23"/>
  <c r="AN31" i="23"/>
  <c r="AN31" i="22"/>
  <c r="J7" i="22"/>
  <c r="AN33" i="22" s="1"/>
  <c r="AN41" i="22" s="1"/>
  <c r="AN24" i="22"/>
  <c r="T33" i="22"/>
  <c r="T41" i="22" s="1"/>
  <c r="T24" i="24"/>
  <c r="T31" i="24"/>
  <c r="T24" i="20"/>
  <c r="T31" i="20"/>
  <c r="AD24" i="23"/>
  <c r="AD31" i="23"/>
  <c r="J6" i="23"/>
  <c r="AD33" i="23" s="1"/>
  <c r="AD41" i="23" s="1"/>
  <c r="AD24" i="22"/>
  <c r="AD31" i="22"/>
  <c r="AN24" i="24"/>
  <c r="AN31" i="24"/>
  <c r="AN24" i="20"/>
  <c r="AN31" i="20"/>
  <c r="J7" i="20"/>
  <c r="AN33" i="20" s="1"/>
  <c r="AN41" i="20" s="1"/>
  <c r="J43" i="24"/>
  <c r="C64" i="7"/>
  <c r="D64" i="7"/>
  <c r="E64" i="7"/>
  <c r="F64" i="7"/>
  <c r="G64" i="7"/>
  <c r="H64" i="7"/>
  <c r="I64" i="7"/>
  <c r="J64" i="7"/>
  <c r="C65" i="7"/>
  <c r="D65" i="7"/>
  <c r="E65" i="7"/>
  <c r="F65" i="7"/>
  <c r="G65" i="7"/>
  <c r="H65" i="7"/>
  <c r="I65" i="7"/>
  <c r="J65" i="7"/>
  <c r="C66" i="7"/>
  <c r="D66" i="7"/>
  <c r="E66" i="7"/>
  <c r="F66" i="7"/>
  <c r="G66" i="7"/>
  <c r="H66" i="7"/>
  <c r="I66" i="7"/>
  <c r="J66" i="7"/>
  <c r="C67" i="7"/>
  <c r="D67" i="7"/>
  <c r="E67" i="7"/>
  <c r="F67" i="7"/>
  <c r="G67" i="7"/>
  <c r="H67" i="7"/>
  <c r="I67" i="7"/>
  <c r="J67" i="7"/>
  <c r="C68" i="7"/>
  <c r="D68" i="7"/>
  <c r="E68" i="7"/>
  <c r="F68" i="7"/>
  <c r="G68" i="7"/>
  <c r="H68" i="7"/>
  <c r="I68" i="7"/>
  <c r="J68" i="7"/>
  <c r="C69" i="7"/>
  <c r="D69" i="7"/>
  <c r="E69" i="7"/>
  <c r="F69" i="7"/>
  <c r="G69" i="7"/>
  <c r="H69" i="7"/>
  <c r="I69" i="7"/>
  <c r="J69" i="7"/>
  <c r="C70" i="7"/>
  <c r="D70" i="7"/>
  <c r="E70" i="7"/>
  <c r="F70" i="7"/>
  <c r="G70" i="7"/>
  <c r="H70" i="7"/>
  <c r="I70" i="7"/>
  <c r="J70" i="7"/>
  <c r="C71" i="7"/>
  <c r="D71" i="7"/>
  <c r="E71" i="7"/>
  <c r="F71" i="7"/>
  <c r="G71" i="7"/>
  <c r="H71" i="7"/>
  <c r="I71" i="7"/>
  <c r="J71" i="7"/>
  <c r="C72" i="7"/>
  <c r="D72" i="7"/>
  <c r="E72" i="7"/>
  <c r="F72" i="7"/>
  <c r="G72" i="7"/>
  <c r="H72" i="7"/>
  <c r="I72" i="7"/>
  <c r="J72" i="7"/>
  <c r="C73" i="7"/>
  <c r="D73" i="7"/>
  <c r="E73" i="7"/>
  <c r="F73" i="7"/>
  <c r="G73" i="7"/>
  <c r="H73" i="7"/>
  <c r="I73" i="7"/>
  <c r="J73" i="7"/>
  <c r="C74" i="7"/>
  <c r="D74" i="7"/>
  <c r="E74" i="7"/>
  <c r="F74" i="7"/>
  <c r="G74" i="7"/>
  <c r="H74" i="7"/>
  <c r="I74" i="7"/>
  <c r="J74" i="7"/>
  <c r="C75" i="7"/>
  <c r="D75" i="7"/>
  <c r="E75" i="7"/>
  <c r="F75" i="7"/>
  <c r="G75" i="7"/>
  <c r="H75" i="7"/>
  <c r="I75" i="7"/>
  <c r="J75" i="7"/>
  <c r="C76" i="7"/>
  <c r="D76" i="7"/>
  <c r="E76" i="7"/>
  <c r="F76" i="7"/>
  <c r="G76" i="7"/>
  <c r="H76" i="7"/>
  <c r="I76" i="7"/>
  <c r="J76" i="7"/>
  <c r="D63" i="7"/>
  <c r="E63" i="7"/>
  <c r="F63" i="7"/>
  <c r="G63" i="7"/>
  <c r="H63" i="7"/>
  <c r="I63" i="7"/>
  <c r="J63" i="7"/>
  <c r="C63" i="7"/>
  <c r="D62" i="7"/>
  <c r="J5" i="24" l="1"/>
  <c r="J6" i="24"/>
  <c r="J4" i="20"/>
  <c r="J33" i="20" s="1"/>
  <c r="J41" i="20" s="1"/>
  <c r="J48" i="21"/>
  <c r="J62" i="21" s="1"/>
  <c r="J4" i="23"/>
  <c r="J33" i="23" s="1"/>
  <c r="J41" i="23" s="1"/>
  <c r="J44" i="23" s="1"/>
  <c r="J50" i="23" s="1"/>
  <c r="J34" i="23" s="1"/>
  <c r="J35" i="23" s="1"/>
  <c r="J36" i="23" s="1"/>
  <c r="J37" i="23" s="1"/>
  <c r="J47" i="23" s="1"/>
  <c r="J48" i="23" s="1"/>
  <c r="J49" i="23" s="1"/>
  <c r="J51" i="23" s="1"/>
  <c r="J53" i="23" s="1"/>
  <c r="J9" i="21" s="1"/>
  <c r="J49" i="21"/>
  <c r="J63" i="21" s="1"/>
  <c r="J4" i="22"/>
  <c r="J33" i="22" s="1"/>
  <c r="J41" i="22" s="1"/>
  <c r="J44" i="22" s="1"/>
  <c r="J50" i="22" s="1"/>
  <c r="J34" i="22" s="1"/>
  <c r="J47" i="21"/>
  <c r="J61" i="21" s="1"/>
  <c r="AN25" i="9"/>
  <c r="AN27" i="9" s="1"/>
  <c r="AN26" i="9"/>
  <c r="AN28" i="9" s="1"/>
  <c r="AN43" i="9" s="1"/>
  <c r="J67" i="21"/>
  <c r="J69" i="21"/>
  <c r="J6" i="22"/>
  <c r="AD33" i="22" s="1"/>
  <c r="AD41" i="22" s="1"/>
  <c r="J5" i="20"/>
  <c r="T33" i="20" s="1"/>
  <c r="T41" i="20" s="1"/>
  <c r="J7" i="9"/>
  <c r="AN33" i="9" s="1"/>
  <c r="AN41" i="9" s="1"/>
  <c r="J5" i="9"/>
  <c r="T33" i="9" s="1"/>
  <c r="T41" i="9" s="1"/>
  <c r="J6" i="9"/>
  <c r="AD33" i="9" s="1"/>
  <c r="AD41" i="9" s="1"/>
  <c r="AD44" i="9" s="1"/>
  <c r="J8" i="24"/>
  <c r="J71" i="21"/>
  <c r="J4" i="9"/>
  <c r="J33" i="24"/>
  <c r="AN26" i="24"/>
  <c r="AN28" i="24" s="1"/>
  <c r="AN43" i="24" s="1"/>
  <c r="AN25" i="24"/>
  <c r="AN27" i="24" s="1"/>
  <c r="AD25" i="23"/>
  <c r="AD27" i="23" s="1"/>
  <c r="AD26" i="23"/>
  <c r="AD28" i="23" s="1"/>
  <c r="AD43" i="23" s="1"/>
  <c r="AD44" i="23" s="1"/>
  <c r="AN25" i="22"/>
  <c r="AN27" i="22" s="1"/>
  <c r="AN26" i="22"/>
  <c r="AN28" i="22" s="1"/>
  <c r="AN43" i="22" s="1"/>
  <c r="AN44" i="22" s="1"/>
  <c r="AN25" i="23"/>
  <c r="AN27" i="23" s="1"/>
  <c r="AN26" i="23"/>
  <c r="AN28" i="23" s="1"/>
  <c r="AN43" i="23" s="1"/>
  <c r="AN44" i="23" s="1"/>
  <c r="J6" i="20"/>
  <c r="AD33" i="20" s="1"/>
  <c r="AD41" i="20" s="1"/>
  <c r="AD26" i="20"/>
  <c r="AD28" i="20" s="1"/>
  <c r="AD43" i="20" s="1"/>
  <c r="AD25" i="20"/>
  <c r="AD27" i="20" s="1"/>
  <c r="T25" i="22"/>
  <c r="T27" i="22" s="1"/>
  <c r="T26" i="22"/>
  <c r="T28" i="22" s="1"/>
  <c r="T43" i="22" s="1"/>
  <c r="T44" i="22" s="1"/>
  <c r="J5" i="23"/>
  <c r="T33" i="23" s="1"/>
  <c r="T41" i="23" s="1"/>
  <c r="AN26" i="20"/>
  <c r="AN28" i="20" s="1"/>
  <c r="AN43" i="20" s="1"/>
  <c r="AN44" i="20" s="1"/>
  <c r="AN25" i="20"/>
  <c r="AN27" i="20" s="1"/>
  <c r="AD26" i="22"/>
  <c r="AD28" i="22" s="1"/>
  <c r="AD43" i="22" s="1"/>
  <c r="AD25" i="22"/>
  <c r="AD27" i="22" s="1"/>
  <c r="T26" i="20"/>
  <c r="T28" i="20" s="1"/>
  <c r="T43" i="20" s="1"/>
  <c r="T44" i="20" s="1"/>
  <c r="T25" i="20"/>
  <c r="T27" i="20" s="1"/>
  <c r="T25" i="24"/>
  <c r="T27" i="24" s="1"/>
  <c r="T26" i="24"/>
  <c r="T28" i="24" s="1"/>
  <c r="T43" i="24" s="1"/>
  <c r="AD25" i="24"/>
  <c r="AD27" i="24" s="1"/>
  <c r="AD26" i="24"/>
  <c r="AD28" i="24" s="1"/>
  <c r="AD43" i="24" s="1"/>
  <c r="T25" i="23"/>
  <c r="T27" i="23" s="1"/>
  <c r="T26" i="23"/>
  <c r="T28" i="23" s="1"/>
  <c r="T43" i="23" s="1"/>
  <c r="J25" i="20"/>
  <c r="J27" i="20" s="1"/>
  <c r="J26" i="20"/>
  <c r="J28" i="20" s="1"/>
  <c r="J43" i="20" s="1"/>
  <c r="J8" i="22"/>
  <c r="J35" i="22"/>
  <c r="J36" i="22" s="1"/>
  <c r="J37" i="22" s="1"/>
  <c r="J47" i="22" s="1"/>
  <c r="J48" i="22" s="1"/>
  <c r="T33" i="24"/>
  <c r="T41" i="24" s="1"/>
  <c r="AN33" i="24"/>
  <c r="AD33" i="24"/>
  <c r="AD41" i="24" s="1"/>
  <c r="C79" i="7"/>
  <c r="C85" i="7" s="1"/>
  <c r="C83" i="7"/>
  <c r="C84" i="7" s="1"/>
  <c r="E62" i="7"/>
  <c r="AD44" i="24" l="1"/>
  <c r="AD50" i="24" s="1"/>
  <c r="AD34" i="24" s="1"/>
  <c r="AD35" i="24" s="1"/>
  <c r="AD36" i="24" s="1"/>
  <c r="AD37" i="24" s="1"/>
  <c r="AD47" i="24" s="1"/>
  <c r="AD48" i="24" s="1"/>
  <c r="AD49" i="24" s="1"/>
  <c r="AD51" i="24" s="1"/>
  <c r="AD53" i="24" s="1"/>
  <c r="J26" i="21" s="1"/>
  <c r="AD50" i="9"/>
  <c r="AN50" i="20"/>
  <c r="AN34" i="20" s="1"/>
  <c r="T50" i="22"/>
  <c r="T34" i="22" s="1"/>
  <c r="T35" i="22" s="1"/>
  <c r="T36" i="22" s="1"/>
  <c r="T37" i="22" s="1"/>
  <c r="T47" i="22" s="1"/>
  <c r="T48" i="22" s="1"/>
  <c r="T49" i="22" s="1"/>
  <c r="T51" i="22" s="1"/>
  <c r="T53" i="22" s="1"/>
  <c r="J15" i="21" s="1"/>
  <c r="AD44" i="20"/>
  <c r="T44" i="9"/>
  <c r="T50" i="9" s="1"/>
  <c r="T34" i="9" s="1"/>
  <c r="T35" i="9" s="1"/>
  <c r="T36" i="9" s="1"/>
  <c r="T37" i="9" s="1"/>
  <c r="T50" i="20"/>
  <c r="T34" i="20" s="1"/>
  <c r="T35" i="20" s="1"/>
  <c r="T36" i="20" s="1"/>
  <c r="T37" i="20" s="1"/>
  <c r="T47" i="20" s="1"/>
  <c r="T48" i="20" s="1"/>
  <c r="T49" i="20" s="1"/>
  <c r="T51" i="20" s="1"/>
  <c r="T53" i="20" s="1"/>
  <c r="J16" i="21" s="1"/>
  <c r="AD44" i="22"/>
  <c r="J8" i="9"/>
  <c r="J33" i="9"/>
  <c r="J68" i="21"/>
  <c r="J8" i="23"/>
  <c r="AD34" i="9"/>
  <c r="AN44" i="9"/>
  <c r="AN50" i="9" s="1"/>
  <c r="AN34" i="9" s="1"/>
  <c r="AN35" i="9" s="1"/>
  <c r="AN36" i="9" s="1"/>
  <c r="AN37" i="9" s="1"/>
  <c r="AN47" i="9" s="1"/>
  <c r="AN48" i="9" s="1"/>
  <c r="AN49" i="9" s="1"/>
  <c r="AN51" i="9" s="1"/>
  <c r="AN53" i="9" s="1"/>
  <c r="J30" i="21" s="1"/>
  <c r="J70" i="21"/>
  <c r="J41" i="24"/>
  <c r="J44" i="24" s="1"/>
  <c r="T44" i="23"/>
  <c r="T50" i="23" s="1"/>
  <c r="T34" i="23" s="1"/>
  <c r="T35" i="23" s="1"/>
  <c r="T36" i="23" s="1"/>
  <c r="T37" i="23" s="1"/>
  <c r="T47" i="23" s="1"/>
  <c r="T48" i="23" s="1"/>
  <c r="T49" i="23" s="1"/>
  <c r="T51" i="23" s="1"/>
  <c r="AD50" i="23"/>
  <c r="AD34" i="23" s="1"/>
  <c r="AD35" i="23" s="1"/>
  <c r="AD36" i="23" s="1"/>
  <c r="AD37" i="23" s="1"/>
  <c r="AD47" i="23" s="1"/>
  <c r="AD48" i="23" s="1"/>
  <c r="AD49" i="23" s="1"/>
  <c r="AD51" i="23" s="1"/>
  <c r="AD53" i="23" s="1"/>
  <c r="J25" i="21" s="1"/>
  <c r="J44" i="20"/>
  <c r="J50" i="20" s="1"/>
  <c r="J34" i="20" s="1"/>
  <c r="J35" i="20" s="1"/>
  <c r="J36" i="20" s="1"/>
  <c r="J37" i="20" s="1"/>
  <c r="J47" i="20" s="1"/>
  <c r="J48" i="20" s="1"/>
  <c r="AD50" i="22"/>
  <c r="AD34" i="22" s="1"/>
  <c r="AD35" i="22" s="1"/>
  <c r="AD36" i="22" s="1"/>
  <c r="AD37" i="22" s="1"/>
  <c r="AD47" i="22" s="1"/>
  <c r="AD48" i="22" s="1"/>
  <c r="AD49" i="22" s="1"/>
  <c r="AD51" i="22" s="1"/>
  <c r="AD53" i="22" s="1"/>
  <c r="J23" i="21" s="1"/>
  <c r="AN35" i="20"/>
  <c r="AN36" i="20" s="1"/>
  <c r="AN37" i="20" s="1"/>
  <c r="AN47" i="20" s="1"/>
  <c r="AN48" i="20" s="1"/>
  <c r="AN49" i="20" s="1"/>
  <c r="AN51" i="20" s="1"/>
  <c r="AN53" i="20" s="1"/>
  <c r="J32" i="21" s="1"/>
  <c r="AD50" i="20"/>
  <c r="AD34" i="20" s="1"/>
  <c r="AD35" i="20" s="1"/>
  <c r="AD36" i="20" s="1"/>
  <c r="AD37" i="20" s="1"/>
  <c r="AD47" i="20" s="1"/>
  <c r="AD48" i="20" s="1"/>
  <c r="AD49" i="20" s="1"/>
  <c r="AD51" i="20" s="1"/>
  <c r="AD53" i="20" s="1"/>
  <c r="J24" i="21" s="1"/>
  <c r="AN50" i="23"/>
  <c r="AN34" i="23" s="1"/>
  <c r="AN35" i="23" s="1"/>
  <c r="AN36" i="23" s="1"/>
  <c r="AN37" i="23" s="1"/>
  <c r="AN47" i="23" s="1"/>
  <c r="AN48" i="23" s="1"/>
  <c r="AN49" i="23" s="1"/>
  <c r="AN51" i="23" s="1"/>
  <c r="AN53" i="23" s="1"/>
  <c r="J33" i="21" s="1"/>
  <c r="AN50" i="22"/>
  <c r="AN34" i="22" s="1"/>
  <c r="AN35" i="22" s="1"/>
  <c r="AN36" i="22" s="1"/>
  <c r="AN37" i="22" s="1"/>
  <c r="AN47" i="22" s="1"/>
  <c r="AN48" i="22" s="1"/>
  <c r="AN49" i="22" s="1"/>
  <c r="AN51" i="22" s="1"/>
  <c r="AN53" i="22" s="1"/>
  <c r="J31" i="21" s="1"/>
  <c r="J8" i="20"/>
  <c r="J49" i="22"/>
  <c r="J51" i="22" s="1"/>
  <c r="J49" i="20"/>
  <c r="J51" i="20" s="1"/>
  <c r="AN41" i="24"/>
  <c r="T44" i="24"/>
  <c r="T50" i="24" s="1"/>
  <c r="T34" i="24" s="1"/>
  <c r="T35" i="24" s="1"/>
  <c r="T36" i="24" s="1"/>
  <c r="T37" i="24" s="1"/>
  <c r="T47" i="24" s="1"/>
  <c r="T48" i="24" s="1"/>
  <c r="T49" i="24" s="1"/>
  <c r="T51" i="24" s="1"/>
  <c r="T53" i="24" s="1"/>
  <c r="J18" i="21" s="1"/>
  <c r="C81" i="7"/>
  <c r="C87" i="7" s="1"/>
  <c r="C80" i="7"/>
  <c r="C82" i="7" s="1"/>
  <c r="D79" i="7"/>
  <c r="C86" i="7"/>
  <c r="C88" i="7" s="1"/>
  <c r="F62" i="7"/>
  <c r="AD35" i="9" l="1"/>
  <c r="AD36" i="9" s="1"/>
  <c r="AD37" i="9" s="1"/>
  <c r="AD47" i="9" s="1"/>
  <c r="AD48" i="9" s="1"/>
  <c r="J50" i="24"/>
  <c r="J34" i="24" s="1"/>
  <c r="J53" i="20"/>
  <c r="J8" i="21" s="1"/>
  <c r="J40" i="21" s="1"/>
  <c r="J55" i="21" s="1"/>
  <c r="J76" i="21"/>
  <c r="J41" i="9"/>
  <c r="J44" i="9" s="1"/>
  <c r="J50" i="9" s="1"/>
  <c r="J34" i="9" s="1"/>
  <c r="J35" i="24"/>
  <c r="J36" i="24" s="1"/>
  <c r="J37" i="24" s="1"/>
  <c r="J47" i="24" s="1"/>
  <c r="J48" i="24" s="1"/>
  <c r="J49" i="24" s="1"/>
  <c r="J51" i="24" s="1"/>
  <c r="T53" i="23"/>
  <c r="J17" i="21" s="1"/>
  <c r="J41" i="21" s="1"/>
  <c r="J56" i="21" s="1"/>
  <c r="J77" i="21"/>
  <c r="J53" i="22"/>
  <c r="J7" i="21" s="1"/>
  <c r="J39" i="21" s="1"/>
  <c r="J54" i="21" s="1"/>
  <c r="J75" i="21"/>
  <c r="AN44" i="24"/>
  <c r="AN50" i="24" s="1"/>
  <c r="AN34" i="24" s="1"/>
  <c r="E79" i="7"/>
  <c r="G62" i="7"/>
  <c r="D85" i="7"/>
  <c r="D83" i="7"/>
  <c r="D84" i="7" s="1"/>
  <c r="D80" i="7"/>
  <c r="D82" i="7" s="1"/>
  <c r="D81" i="7"/>
  <c r="AD49" i="9" l="1"/>
  <c r="AD51" i="9" s="1"/>
  <c r="AD53" i="9" s="1"/>
  <c r="J22" i="21" s="1"/>
  <c r="T47" i="9"/>
  <c r="T48" i="9" s="1"/>
  <c r="J35" i="9"/>
  <c r="J36" i="9" s="1"/>
  <c r="J37" i="9" s="1"/>
  <c r="J47" i="9" s="1"/>
  <c r="J48" i="9" s="1"/>
  <c r="J49" i="9" s="1"/>
  <c r="J51" i="9" s="1"/>
  <c r="J53" i="24"/>
  <c r="J10" i="21" s="1"/>
  <c r="AN35" i="24"/>
  <c r="AN36" i="24" s="1"/>
  <c r="AN37" i="24" s="1"/>
  <c r="AN47" i="24" s="1"/>
  <c r="AN48" i="24" s="1"/>
  <c r="H62" i="7"/>
  <c r="E85" i="7"/>
  <c r="E83" i="7"/>
  <c r="E84" i="7" s="1"/>
  <c r="E80" i="7"/>
  <c r="E82" i="7" s="1"/>
  <c r="E81" i="7"/>
  <c r="D87" i="7"/>
  <c r="D86" i="7"/>
  <c r="D88" i="7" s="1"/>
  <c r="F79" i="7"/>
  <c r="T49" i="9" l="1"/>
  <c r="T51" i="9" s="1"/>
  <c r="T53" i="9" s="1"/>
  <c r="J53" i="9"/>
  <c r="J6" i="21" s="1"/>
  <c r="AN49" i="24"/>
  <c r="AN51" i="24" s="1"/>
  <c r="F85" i="7"/>
  <c r="F83" i="7"/>
  <c r="F84" i="7" s="1"/>
  <c r="F80" i="7"/>
  <c r="F82" i="7" s="1"/>
  <c r="F81" i="7"/>
  <c r="E87" i="7"/>
  <c r="E86" i="7"/>
  <c r="E88" i="7" s="1"/>
  <c r="G79" i="7"/>
  <c r="I62" i="7"/>
  <c r="J14" i="21" l="1"/>
  <c r="J38" i="21" s="1"/>
  <c r="J53" i="21" s="1"/>
  <c r="J74" i="21"/>
  <c r="AN53" i="24"/>
  <c r="J34" i="21" s="1"/>
  <c r="J42" i="21" s="1"/>
  <c r="J57" i="21" s="1"/>
  <c r="J78" i="21"/>
  <c r="H79" i="7"/>
  <c r="J62" i="7"/>
  <c r="K62" i="7" s="1"/>
  <c r="L62" i="7" s="1"/>
  <c r="G85" i="7"/>
  <c r="G83" i="7"/>
  <c r="G84" i="7" s="1"/>
  <c r="G80" i="7"/>
  <c r="G82" i="7" s="1"/>
  <c r="G81" i="7"/>
  <c r="F87" i="7"/>
  <c r="F86" i="7"/>
  <c r="F88" i="7" s="1"/>
  <c r="G87" i="7" l="1"/>
  <c r="G86" i="7"/>
  <c r="G88" i="7" s="1"/>
  <c r="I79" i="7"/>
  <c r="H85" i="7"/>
  <c r="H83" i="7"/>
  <c r="H84" i="7" s="1"/>
  <c r="H80" i="7"/>
  <c r="H82" i="7" s="1"/>
  <c r="H81" i="7"/>
  <c r="J79" i="7" l="1"/>
  <c r="H87" i="7"/>
  <c r="H86" i="7"/>
  <c r="H88" i="7" s="1"/>
  <c r="I85" i="7"/>
  <c r="I83" i="7"/>
  <c r="I84" i="7" s="1"/>
  <c r="I80" i="7"/>
  <c r="I82" i="7" s="1"/>
  <c r="I81" i="7"/>
  <c r="I87" i="7" l="1"/>
  <c r="I86" i="7"/>
  <c r="I88" i="7" s="1"/>
  <c r="J85" i="7"/>
  <c r="J83" i="7"/>
  <c r="J84" i="7" s="1"/>
  <c r="J80" i="7"/>
  <c r="J82" i="7" s="1"/>
  <c r="J81" i="7"/>
  <c r="J87" i="7" l="1"/>
  <c r="J86" i="7"/>
  <c r="J88" i="7" s="1"/>
  <c r="C34" i="7" l="1"/>
  <c r="D34" i="7"/>
  <c r="E34" i="7"/>
  <c r="F34" i="7"/>
  <c r="G34" i="7"/>
  <c r="H34" i="7"/>
  <c r="I34" i="7"/>
  <c r="J34" i="7"/>
  <c r="C35" i="7"/>
  <c r="D35" i="7"/>
  <c r="E35" i="7"/>
  <c r="F35" i="7"/>
  <c r="G35" i="7"/>
  <c r="H35" i="7"/>
  <c r="I35" i="7"/>
  <c r="J35" i="7"/>
  <c r="C36" i="7"/>
  <c r="D36" i="7"/>
  <c r="E36" i="7"/>
  <c r="F36" i="7"/>
  <c r="G36" i="7"/>
  <c r="H36" i="7"/>
  <c r="I36" i="7"/>
  <c r="J36" i="7"/>
  <c r="C37" i="7"/>
  <c r="D37" i="7"/>
  <c r="E37" i="7"/>
  <c r="F37" i="7"/>
  <c r="G37" i="7"/>
  <c r="H37" i="7"/>
  <c r="I37" i="7"/>
  <c r="J37" i="7"/>
  <c r="C38" i="7"/>
  <c r="D38" i="7"/>
  <c r="E38" i="7"/>
  <c r="F38" i="7"/>
  <c r="G38" i="7"/>
  <c r="H38" i="7"/>
  <c r="I38" i="7"/>
  <c r="J38" i="7"/>
  <c r="C39" i="7"/>
  <c r="D39" i="7"/>
  <c r="E39" i="7"/>
  <c r="F39" i="7"/>
  <c r="G39" i="7"/>
  <c r="H39" i="7"/>
  <c r="I39" i="7"/>
  <c r="J39" i="7"/>
  <c r="C40" i="7"/>
  <c r="D40" i="7"/>
  <c r="E40" i="7"/>
  <c r="F40" i="7"/>
  <c r="G40" i="7"/>
  <c r="H40" i="7"/>
  <c r="I40" i="7"/>
  <c r="J40" i="7"/>
  <c r="C41" i="7"/>
  <c r="D41" i="7"/>
  <c r="E41" i="7"/>
  <c r="F41" i="7"/>
  <c r="G41" i="7"/>
  <c r="H41" i="7"/>
  <c r="I41" i="7"/>
  <c r="J41" i="7"/>
  <c r="C42" i="7"/>
  <c r="D42" i="7"/>
  <c r="E42" i="7"/>
  <c r="F42" i="7"/>
  <c r="G42" i="7"/>
  <c r="H42" i="7"/>
  <c r="I42" i="7"/>
  <c r="J42" i="7"/>
  <c r="C43" i="7"/>
  <c r="D43" i="7"/>
  <c r="E43" i="7"/>
  <c r="F43" i="7"/>
  <c r="G43" i="7"/>
  <c r="H43" i="7"/>
  <c r="I43" i="7"/>
  <c r="J43" i="7"/>
  <c r="C44" i="7"/>
  <c r="D44" i="7"/>
  <c r="E44" i="7"/>
  <c r="F44" i="7"/>
  <c r="G44" i="7"/>
  <c r="H44" i="7"/>
  <c r="I44" i="7"/>
  <c r="J44" i="7"/>
  <c r="C45" i="7"/>
  <c r="D45" i="7"/>
  <c r="E45" i="7"/>
  <c r="F45" i="7"/>
  <c r="G45" i="7"/>
  <c r="H45" i="7"/>
  <c r="I45" i="7"/>
  <c r="J45" i="7"/>
  <c r="C46" i="7"/>
  <c r="D46" i="7"/>
  <c r="E46" i="7"/>
  <c r="F46" i="7"/>
  <c r="G46" i="7"/>
  <c r="H46" i="7"/>
  <c r="I46" i="7"/>
  <c r="J46" i="7"/>
  <c r="D33" i="7"/>
  <c r="E33" i="7"/>
  <c r="F33" i="7"/>
  <c r="G33" i="7"/>
  <c r="H33" i="7"/>
  <c r="I33" i="7"/>
  <c r="J33" i="7"/>
  <c r="C33" i="7"/>
  <c r="J16" i="7"/>
  <c r="I16" i="7"/>
  <c r="H16" i="7"/>
  <c r="G16" i="7"/>
  <c r="F16" i="7"/>
  <c r="E16" i="7"/>
  <c r="D16" i="7"/>
  <c r="C16" i="7"/>
  <c r="J15" i="7"/>
  <c r="I15" i="7"/>
  <c r="H15" i="7"/>
  <c r="G15" i="7"/>
  <c r="F15" i="7"/>
  <c r="E15" i="7"/>
  <c r="D15" i="7"/>
  <c r="C15" i="7"/>
  <c r="J14" i="7"/>
  <c r="I14" i="7"/>
  <c r="H14" i="7"/>
  <c r="G14" i="7"/>
  <c r="F14" i="7"/>
  <c r="E14" i="7"/>
  <c r="D14" i="7"/>
  <c r="C14" i="7"/>
  <c r="J13" i="7"/>
  <c r="I13" i="7"/>
  <c r="H13" i="7"/>
  <c r="G13" i="7"/>
  <c r="F13" i="7"/>
  <c r="E13" i="7"/>
  <c r="D13" i="7"/>
  <c r="C13" i="7"/>
  <c r="J12" i="7"/>
  <c r="I12" i="7"/>
  <c r="H12" i="7"/>
  <c r="G12" i="7"/>
  <c r="F12" i="7"/>
  <c r="E12" i="7"/>
  <c r="D12" i="7"/>
  <c r="C12" i="7"/>
  <c r="J11" i="7"/>
  <c r="I11" i="7"/>
  <c r="H11" i="7"/>
  <c r="G11" i="7"/>
  <c r="F11" i="7"/>
  <c r="E11" i="7"/>
  <c r="D11" i="7"/>
  <c r="C11" i="7"/>
  <c r="J10" i="7"/>
  <c r="I10" i="7"/>
  <c r="H10" i="7"/>
  <c r="G10" i="7"/>
  <c r="F10" i="7"/>
  <c r="E10" i="7"/>
  <c r="D10" i="7"/>
  <c r="C10" i="7"/>
  <c r="J9" i="7"/>
  <c r="I9" i="7"/>
  <c r="H9" i="7"/>
  <c r="G9" i="7"/>
  <c r="F9" i="7"/>
  <c r="E9" i="7"/>
  <c r="D9" i="7"/>
  <c r="C9" i="7"/>
  <c r="J8" i="7"/>
  <c r="I8" i="7"/>
  <c r="H8" i="7"/>
  <c r="G8" i="7"/>
  <c r="F8" i="7"/>
  <c r="E8" i="7"/>
  <c r="D8" i="7"/>
  <c r="C8" i="7"/>
  <c r="J7" i="7"/>
  <c r="I7" i="7"/>
  <c r="H7" i="7"/>
  <c r="G7" i="7"/>
  <c r="F7" i="7"/>
  <c r="E7" i="7"/>
  <c r="D7" i="7"/>
  <c r="C7" i="7"/>
  <c r="J6" i="7"/>
  <c r="I6" i="7"/>
  <c r="H6" i="7"/>
  <c r="G6" i="7"/>
  <c r="F6" i="7"/>
  <c r="E6" i="7"/>
  <c r="D6" i="7"/>
  <c r="C6" i="7"/>
  <c r="J5" i="7"/>
  <c r="I5" i="7"/>
  <c r="H5" i="7"/>
  <c r="G5" i="7"/>
  <c r="F5" i="7"/>
  <c r="E5" i="7"/>
  <c r="D5" i="7"/>
  <c r="C5" i="7"/>
  <c r="J4" i="7"/>
  <c r="I4" i="7"/>
  <c r="H4" i="7"/>
  <c r="G4" i="7"/>
  <c r="F4" i="7"/>
  <c r="E4" i="7"/>
  <c r="D4" i="7"/>
  <c r="C4" i="7"/>
  <c r="D3" i="7"/>
  <c r="E3" i="7"/>
  <c r="F3" i="7"/>
  <c r="G3" i="7"/>
  <c r="H3" i="7"/>
  <c r="I3" i="7"/>
  <c r="J3" i="7"/>
  <c r="C3" i="7"/>
  <c r="C19" i="7" s="1"/>
  <c r="C20" i="7" s="1"/>
  <c r="C21" i="7" l="1"/>
  <c r="E49" i="7"/>
  <c r="C49" i="7"/>
  <c r="E32" i="7"/>
  <c r="F32" i="7" s="1"/>
  <c r="D32" i="7"/>
  <c r="D19" i="7"/>
  <c r="F2" i="7"/>
  <c r="G2" i="7" s="1"/>
  <c r="D2" i="7"/>
  <c r="E2" i="7" s="1"/>
  <c r="E50" i="7" l="1"/>
  <c r="D20" i="7"/>
  <c r="H2" i="7"/>
  <c r="D21" i="7"/>
  <c r="G32" i="7"/>
  <c r="C55" i="7"/>
  <c r="C53" i="7"/>
  <c r="C54" i="7" s="1"/>
  <c r="C50" i="7"/>
  <c r="C52" i="7" s="1"/>
  <c r="E53" i="7"/>
  <c r="E54" i="7" s="1"/>
  <c r="C51" i="7"/>
  <c r="C23" i="7" l="1"/>
  <c r="C24" i="7" s="1"/>
  <c r="C22" i="7"/>
  <c r="C25" i="7"/>
  <c r="C26" i="7" s="1"/>
  <c r="C28" i="7" s="1"/>
  <c r="D49" i="7"/>
  <c r="C57" i="7"/>
  <c r="C56" i="7"/>
  <c r="C58" i="7" s="1"/>
  <c r="F49" i="7"/>
  <c r="D22" i="7"/>
  <c r="C27" i="7"/>
  <c r="E19" i="7"/>
  <c r="D23" i="7"/>
  <c r="D24" i="7" s="1"/>
  <c r="E52" i="7"/>
  <c r="H32" i="7"/>
  <c r="F19" i="7"/>
  <c r="I2" i="7"/>
  <c r="G19" i="7"/>
  <c r="D25" i="7"/>
  <c r="E51" i="7"/>
  <c r="E55" i="7"/>
  <c r="E57" i="7" l="1"/>
  <c r="E56" i="7"/>
  <c r="E58" i="7" s="1"/>
  <c r="D27" i="7"/>
  <c r="D26" i="7"/>
  <c r="D28" i="7" s="1"/>
  <c r="G25" i="7"/>
  <c r="G23" i="7"/>
  <c r="G24" i="7" s="1"/>
  <c r="G20" i="7"/>
  <c r="G22" i="7" s="1"/>
  <c r="G21" i="7"/>
  <c r="F25" i="7"/>
  <c r="F23" i="7"/>
  <c r="F24" i="7" s="1"/>
  <c r="F20" i="7"/>
  <c r="F22" i="7" s="1"/>
  <c r="F21" i="7"/>
  <c r="G49" i="7"/>
  <c r="I32" i="7"/>
  <c r="E25" i="7"/>
  <c r="E23" i="7"/>
  <c r="E24" i="7" s="1"/>
  <c r="E20" i="7"/>
  <c r="E22" i="7" s="1"/>
  <c r="E21" i="7"/>
  <c r="F55" i="7"/>
  <c r="F53" i="7"/>
  <c r="F54" i="7" s="1"/>
  <c r="F50" i="7"/>
  <c r="F52" i="7" s="1"/>
  <c r="F51" i="7"/>
  <c r="D55" i="7"/>
  <c r="D53" i="7"/>
  <c r="D54" i="7" s="1"/>
  <c r="D50" i="7"/>
  <c r="D52" i="7" s="1"/>
  <c r="D51" i="7"/>
  <c r="H19" i="7"/>
  <c r="J2" i="7"/>
  <c r="I19" i="7" l="1"/>
  <c r="H25" i="7"/>
  <c r="H23" i="7"/>
  <c r="H24" i="7" s="1"/>
  <c r="H20" i="7"/>
  <c r="H22" i="7" s="1"/>
  <c r="H21" i="7"/>
  <c r="D57" i="7"/>
  <c r="D56" i="7"/>
  <c r="D58" i="7" s="1"/>
  <c r="F57" i="7"/>
  <c r="F56" i="7"/>
  <c r="F58" i="7" s="1"/>
  <c r="E27" i="7"/>
  <c r="E26" i="7"/>
  <c r="E28" i="7" s="1"/>
  <c r="H49" i="7"/>
  <c r="J32" i="7"/>
  <c r="G55" i="7"/>
  <c r="G53" i="7"/>
  <c r="G54" i="7" s="1"/>
  <c r="G50" i="7"/>
  <c r="G52" i="7" s="1"/>
  <c r="G51" i="7"/>
  <c r="F27" i="7"/>
  <c r="F26" i="7"/>
  <c r="F28" i="7" s="1"/>
  <c r="G27" i="7"/>
  <c r="G26" i="7"/>
  <c r="G28" i="7" s="1"/>
  <c r="G57" i="7" l="1"/>
  <c r="G56" i="7"/>
  <c r="G58" i="7" s="1"/>
  <c r="I49" i="7"/>
  <c r="H55" i="7"/>
  <c r="H53" i="7"/>
  <c r="H54" i="7" s="1"/>
  <c r="H50" i="7"/>
  <c r="H52" i="7" s="1"/>
  <c r="H51" i="7"/>
  <c r="H27" i="7"/>
  <c r="H26" i="7"/>
  <c r="H28" i="7" s="1"/>
  <c r="J19" i="7"/>
  <c r="I25" i="7"/>
  <c r="I23" i="7"/>
  <c r="I24" i="7" s="1"/>
  <c r="I20" i="7"/>
  <c r="I22" i="7" s="1"/>
  <c r="I21" i="7"/>
  <c r="J25" i="7" l="1"/>
  <c r="J23" i="7"/>
  <c r="J24" i="7" s="1"/>
  <c r="J20" i="7"/>
  <c r="J22" i="7" s="1"/>
  <c r="J21" i="7"/>
  <c r="J49" i="7"/>
  <c r="I55" i="7"/>
  <c r="I53" i="7"/>
  <c r="I54" i="7" s="1"/>
  <c r="I51" i="7"/>
  <c r="I50" i="7"/>
  <c r="I52" i="7" s="1"/>
  <c r="I27" i="7"/>
  <c r="I26" i="7"/>
  <c r="I28" i="7" s="1"/>
  <c r="H57" i="7"/>
  <c r="H56" i="7"/>
  <c r="H58" i="7" s="1"/>
  <c r="I57" i="7" l="1"/>
  <c r="I56" i="7"/>
  <c r="I58" i="7" s="1"/>
  <c r="J55" i="7"/>
  <c r="J53" i="7"/>
  <c r="J54" i="7" s="1"/>
  <c r="J50" i="7"/>
  <c r="J52" i="7" s="1"/>
  <c r="J51" i="7"/>
  <c r="J27" i="7"/>
  <c r="J26" i="7"/>
  <c r="J28" i="7" s="1"/>
  <c r="J57" i="7" l="1"/>
  <c r="J56" i="7"/>
  <c r="J58" i="7" s="1"/>
  <c r="C49" i="1" l="1"/>
  <c r="C10" i="20" s="1"/>
  <c r="C75" i="1" l="1"/>
  <c r="C10" i="24" s="1"/>
  <c r="F75" i="1"/>
  <c r="F10" i="24" s="1"/>
  <c r="B75" i="1"/>
  <c r="B10" i="24" s="1"/>
  <c r="E75" i="1"/>
  <c r="E10" i="24" s="1"/>
  <c r="G75" i="1"/>
  <c r="G10" i="24" s="1"/>
  <c r="I75" i="1"/>
  <c r="I10" i="24" s="1"/>
  <c r="D75" i="1"/>
  <c r="D10" i="24" s="1"/>
  <c r="H75" i="1"/>
  <c r="H10" i="24" s="1"/>
  <c r="C62" i="1" l="1"/>
  <c r="C10" i="23" s="1"/>
  <c r="B62" i="1"/>
  <c r="B10" i="23" s="1"/>
  <c r="D62" i="1"/>
  <c r="D10" i="23" s="1"/>
  <c r="F62" i="1"/>
  <c r="F10" i="23" s="1"/>
  <c r="H62" i="1"/>
  <c r="H10" i="23" s="1"/>
  <c r="E62" i="1"/>
  <c r="E10" i="23" s="1"/>
  <c r="G62" i="1"/>
  <c r="G10" i="23" s="1"/>
  <c r="I62" i="1"/>
  <c r="I10" i="23" s="1"/>
  <c r="E49" i="1" l="1"/>
  <c r="E10" i="20" s="1"/>
  <c r="G49" i="1"/>
  <c r="G10" i="20" s="1"/>
  <c r="I49" i="1"/>
  <c r="I10" i="20" s="1"/>
  <c r="B49" i="1"/>
  <c r="B10" i="20" s="1"/>
  <c r="D49" i="1"/>
  <c r="D10" i="20" s="1"/>
  <c r="F49" i="1"/>
  <c r="F10" i="20" s="1"/>
  <c r="H49" i="1"/>
  <c r="H10" i="20" s="1"/>
  <c r="D35" i="1" l="1"/>
  <c r="D10" i="22" s="1"/>
  <c r="I22" i="1"/>
  <c r="I10" i="9" s="1"/>
  <c r="AJ20" i="1"/>
  <c r="AJ21" i="9" s="1"/>
  <c r="AL20" i="1"/>
  <c r="AL21" i="9" s="1"/>
  <c r="AF73" i="1"/>
  <c r="AF21" i="24" s="1"/>
  <c r="AJ73" i="1"/>
  <c r="AJ21" i="24" s="1"/>
  <c r="AG73" i="1"/>
  <c r="AG21" i="24" s="1"/>
  <c r="AK73" i="1"/>
  <c r="AK21" i="24" s="1"/>
  <c r="AH73" i="1"/>
  <c r="AH21" i="24" s="1"/>
  <c r="AL73" i="1"/>
  <c r="AL21" i="24" s="1"/>
  <c r="AI73" i="1"/>
  <c r="AI21" i="24" s="1"/>
  <c r="AM73" i="1"/>
  <c r="AM21" i="24" s="1"/>
  <c r="AH60" i="1"/>
  <c r="AH21" i="23" s="1"/>
  <c r="AL60" i="1"/>
  <c r="AL21" i="23" s="1"/>
  <c r="AI60" i="1"/>
  <c r="AI21" i="23" s="1"/>
  <c r="AM60" i="1"/>
  <c r="AM21" i="23" s="1"/>
  <c r="AF60" i="1"/>
  <c r="AF21" i="23" s="1"/>
  <c r="AJ60" i="1"/>
  <c r="AJ21" i="23" s="1"/>
  <c r="AG60" i="1"/>
  <c r="AG21" i="23" s="1"/>
  <c r="AK60" i="1"/>
  <c r="AK21" i="23" s="1"/>
  <c r="AF47" i="1"/>
  <c r="AF21" i="20" s="1"/>
  <c r="AJ47" i="1"/>
  <c r="AJ21" i="20" s="1"/>
  <c r="AG47" i="1"/>
  <c r="AG21" i="20" s="1"/>
  <c r="AK47" i="1"/>
  <c r="AK21" i="20" s="1"/>
  <c r="AI47" i="1"/>
  <c r="AI21" i="20" s="1"/>
  <c r="AM47" i="1"/>
  <c r="AM21" i="20" s="1"/>
  <c r="AF72" i="1"/>
  <c r="AF20" i="24" s="1"/>
  <c r="AJ72" i="1"/>
  <c r="AJ20" i="24" s="1"/>
  <c r="AG72" i="1"/>
  <c r="AG20" i="24" s="1"/>
  <c r="AK72" i="1"/>
  <c r="AK20" i="24" s="1"/>
  <c r="AH72" i="1"/>
  <c r="AH20" i="24" s="1"/>
  <c r="AL72" i="1"/>
  <c r="AL20" i="24" s="1"/>
  <c r="AI72" i="1"/>
  <c r="AI20" i="24" s="1"/>
  <c r="AM72" i="1"/>
  <c r="AM20" i="24" s="1"/>
  <c r="AH59" i="1"/>
  <c r="AH20" i="23" s="1"/>
  <c r="AL59" i="1"/>
  <c r="AL20" i="23" s="1"/>
  <c r="AI59" i="1"/>
  <c r="AI20" i="23" s="1"/>
  <c r="AM59" i="1"/>
  <c r="AM20" i="23" s="1"/>
  <c r="AF59" i="1"/>
  <c r="AF20" i="23" s="1"/>
  <c r="AJ59" i="1"/>
  <c r="AJ20" i="23" s="1"/>
  <c r="AG59" i="1"/>
  <c r="AG20" i="23" s="1"/>
  <c r="AK59" i="1"/>
  <c r="AK20" i="23" s="1"/>
  <c r="AF46" i="1"/>
  <c r="AF20" i="20" s="1"/>
  <c r="AJ46" i="1"/>
  <c r="AJ20" i="20" s="1"/>
  <c r="AG46" i="1"/>
  <c r="AG20" i="20" s="1"/>
  <c r="AK46" i="1"/>
  <c r="AK20" i="20" s="1"/>
  <c r="AH46" i="1"/>
  <c r="AH20" i="20" s="1"/>
  <c r="AL46" i="1"/>
  <c r="AL20" i="20" s="1"/>
  <c r="AI46" i="1"/>
  <c r="AI20" i="20" s="1"/>
  <c r="AM46" i="1"/>
  <c r="AM20" i="20" s="1"/>
  <c r="AF71" i="1"/>
  <c r="AF19" i="24" s="1"/>
  <c r="AJ71" i="1"/>
  <c r="AJ19" i="24" s="1"/>
  <c r="AG71" i="1"/>
  <c r="AG19" i="24" s="1"/>
  <c r="AK71" i="1"/>
  <c r="AK19" i="24" s="1"/>
  <c r="AH71" i="1"/>
  <c r="AH19" i="24" s="1"/>
  <c r="AL71" i="1"/>
  <c r="AL19" i="24" s="1"/>
  <c r="AI71" i="1"/>
  <c r="AI19" i="24" s="1"/>
  <c r="AM71" i="1"/>
  <c r="AM19" i="24" s="1"/>
  <c r="AH58" i="1"/>
  <c r="AH19" i="23" s="1"/>
  <c r="AL58" i="1"/>
  <c r="AL19" i="23" s="1"/>
  <c r="AI58" i="1"/>
  <c r="AI19" i="23" s="1"/>
  <c r="AM58" i="1"/>
  <c r="AM19" i="23" s="1"/>
  <c r="AF58" i="1"/>
  <c r="AF19" i="23" s="1"/>
  <c r="AJ58" i="1"/>
  <c r="AJ19" i="23" s="1"/>
  <c r="AG58" i="1"/>
  <c r="AG19" i="23" s="1"/>
  <c r="AK58" i="1"/>
  <c r="AK19" i="23" s="1"/>
  <c r="AF45" i="1"/>
  <c r="AF19" i="20" s="1"/>
  <c r="AJ45" i="1"/>
  <c r="AJ19" i="20" s="1"/>
  <c r="AG45" i="1"/>
  <c r="AG19" i="20" s="1"/>
  <c r="AK45" i="1"/>
  <c r="AK19" i="20" s="1"/>
  <c r="AH45" i="1"/>
  <c r="AH19" i="20" s="1"/>
  <c r="AL45" i="1"/>
  <c r="AL19" i="20" s="1"/>
  <c r="AI45" i="1"/>
  <c r="AI19" i="20" s="1"/>
  <c r="AM45" i="1"/>
  <c r="AM19" i="20" s="1"/>
  <c r="AJ17" i="1"/>
  <c r="AJ18" i="9" s="1"/>
  <c r="AJ32" i="9" s="1"/>
  <c r="AL17" i="1"/>
  <c r="AL18" i="9" s="1"/>
  <c r="AL32" i="9" s="1"/>
  <c r="AF70" i="1"/>
  <c r="AF18" i="24" s="1"/>
  <c r="AF32" i="24" s="1"/>
  <c r="AJ70" i="1"/>
  <c r="AJ18" i="24" s="1"/>
  <c r="AJ32" i="24" s="1"/>
  <c r="AG70" i="1"/>
  <c r="AG18" i="24" s="1"/>
  <c r="AG32" i="24" s="1"/>
  <c r="AK70" i="1"/>
  <c r="AK18" i="24" s="1"/>
  <c r="AK32" i="24" s="1"/>
  <c r="AH70" i="1"/>
  <c r="AH18" i="24" s="1"/>
  <c r="AH32" i="24" s="1"/>
  <c r="AL70" i="1"/>
  <c r="AL18" i="24" s="1"/>
  <c r="AL32" i="24" s="1"/>
  <c r="AI70" i="1"/>
  <c r="AI18" i="24" s="1"/>
  <c r="AI32" i="24" s="1"/>
  <c r="AM70" i="1"/>
  <c r="AM18" i="24" s="1"/>
  <c r="AM32" i="24" s="1"/>
  <c r="AH57" i="1"/>
  <c r="AH18" i="23" s="1"/>
  <c r="AH32" i="23" s="1"/>
  <c r="AL57" i="1"/>
  <c r="AL18" i="23" s="1"/>
  <c r="AL32" i="23" s="1"/>
  <c r="AI57" i="1"/>
  <c r="AI18" i="23" s="1"/>
  <c r="AI32" i="23" s="1"/>
  <c r="AM57" i="1"/>
  <c r="AM18" i="23" s="1"/>
  <c r="AM32" i="23" s="1"/>
  <c r="AF57" i="1"/>
  <c r="AF18" i="23" s="1"/>
  <c r="AF32" i="23" s="1"/>
  <c r="AJ57" i="1"/>
  <c r="AJ18" i="23" s="1"/>
  <c r="AJ32" i="23" s="1"/>
  <c r="AG57" i="1"/>
  <c r="AG18" i="23" s="1"/>
  <c r="AG32" i="23" s="1"/>
  <c r="AK57" i="1"/>
  <c r="AK18" i="23" s="1"/>
  <c r="AK32" i="23" s="1"/>
  <c r="AF44" i="1"/>
  <c r="AF18" i="20" s="1"/>
  <c r="AF32" i="20" s="1"/>
  <c r="AJ44" i="1"/>
  <c r="AJ18" i="20" s="1"/>
  <c r="AJ32" i="20" s="1"/>
  <c r="AG44" i="1"/>
  <c r="AG18" i="20" s="1"/>
  <c r="AG32" i="20" s="1"/>
  <c r="AK44" i="1"/>
  <c r="AK18" i="20" s="1"/>
  <c r="AK32" i="20" s="1"/>
  <c r="AL44" i="1"/>
  <c r="AL18" i="20" s="1"/>
  <c r="AL32" i="20" s="1"/>
  <c r="AI44" i="1"/>
  <c r="AI18" i="20" s="1"/>
  <c r="AI32" i="20" s="1"/>
  <c r="AJ16" i="1"/>
  <c r="AJ17" i="9" s="1"/>
  <c r="AJ42" i="9" s="1"/>
  <c r="AL16" i="1"/>
  <c r="AL17" i="9" s="1"/>
  <c r="AL42" i="9" s="1"/>
  <c r="AF69" i="1"/>
  <c r="AF17" i="24" s="1"/>
  <c r="AF42" i="24" s="1"/>
  <c r="AJ69" i="1"/>
  <c r="AJ17" i="24" s="1"/>
  <c r="AJ42" i="24" s="1"/>
  <c r="AG69" i="1"/>
  <c r="AG17" i="24" s="1"/>
  <c r="AG42" i="24" s="1"/>
  <c r="AK69" i="1"/>
  <c r="AK17" i="24" s="1"/>
  <c r="AK42" i="24" s="1"/>
  <c r="AH69" i="1"/>
  <c r="AH17" i="24" s="1"/>
  <c r="AH42" i="24" s="1"/>
  <c r="AL69" i="1"/>
  <c r="AL17" i="24" s="1"/>
  <c r="AL42" i="24" s="1"/>
  <c r="AI69" i="1"/>
  <c r="AI17" i="24" s="1"/>
  <c r="AI42" i="24" s="1"/>
  <c r="AM69" i="1"/>
  <c r="AM17" i="24" s="1"/>
  <c r="AM42" i="24" s="1"/>
  <c r="AH56" i="1"/>
  <c r="AH17" i="23" s="1"/>
  <c r="AH42" i="23" s="1"/>
  <c r="AL56" i="1"/>
  <c r="AL17" i="23" s="1"/>
  <c r="AL42" i="23" s="1"/>
  <c r="AI56" i="1"/>
  <c r="AI17" i="23" s="1"/>
  <c r="AI42" i="23" s="1"/>
  <c r="AM56" i="1"/>
  <c r="AM17" i="23" s="1"/>
  <c r="AM42" i="23" s="1"/>
  <c r="AF56" i="1"/>
  <c r="AF17" i="23" s="1"/>
  <c r="AF42" i="23" s="1"/>
  <c r="AJ56" i="1"/>
  <c r="AJ17" i="23" s="1"/>
  <c r="AJ42" i="23" s="1"/>
  <c r="AG56" i="1"/>
  <c r="AG17" i="23" s="1"/>
  <c r="AG42" i="23" s="1"/>
  <c r="AK56" i="1"/>
  <c r="AK17" i="23" s="1"/>
  <c r="AK42" i="23" s="1"/>
  <c r="AJ43" i="1"/>
  <c r="AJ17" i="20" s="1"/>
  <c r="AJ42" i="20" s="1"/>
  <c r="AG43" i="1"/>
  <c r="AG17" i="20" s="1"/>
  <c r="AG42" i="20" s="1"/>
  <c r="AK43" i="1"/>
  <c r="AK17" i="20" s="1"/>
  <c r="AK42" i="20" s="1"/>
  <c r="AH43" i="1"/>
  <c r="AH17" i="20" s="1"/>
  <c r="AH42" i="20" s="1"/>
  <c r="AI43" i="1"/>
  <c r="AI17" i="20" s="1"/>
  <c r="AI42" i="20" s="1"/>
  <c r="AM43" i="1"/>
  <c r="AM17" i="20" s="1"/>
  <c r="AM42" i="20" s="1"/>
  <c r="AJ15" i="1"/>
  <c r="AJ16" i="9" s="1"/>
  <c r="AL15" i="1"/>
  <c r="AL16" i="9" s="1"/>
  <c r="AF68" i="1"/>
  <c r="AF16" i="24" s="1"/>
  <c r="AJ68" i="1"/>
  <c r="AJ16" i="24" s="1"/>
  <c r="AG68" i="1"/>
  <c r="AG16" i="24" s="1"/>
  <c r="AK68" i="1"/>
  <c r="AK16" i="24" s="1"/>
  <c r="AH68" i="1"/>
  <c r="AH16" i="24" s="1"/>
  <c r="AL68" i="1"/>
  <c r="AL16" i="24" s="1"/>
  <c r="AI68" i="1"/>
  <c r="AI16" i="24" s="1"/>
  <c r="AM68" i="1"/>
  <c r="AM16" i="24" s="1"/>
  <c r="AH55" i="1"/>
  <c r="AH16" i="23" s="1"/>
  <c r="AL55" i="1"/>
  <c r="AL16" i="23" s="1"/>
  <c r="AI55" i="1"/>
  <c r="AI16" i="23" s="1"/>
  <c r="AM55" i="1"/>
  <c r="AM16" i="23" s="1"/>
  <c r="AF55" i="1"/>
  <c r="AF16" i="23" s="1"/>
  <c r="AJ55" i="1"/>
  <c r="AJ16" i="23" s="1"/>
  <c r="AG55" i="1"/>
  <c r="AG16" i="23" s="1"/>
  <c r="AK55" i="1"/>
  <c r="AK16" i="23" s="1"/>
  <c r="AJ42" i="1"/>
  <c r="AJ16" i="20" s="1"/>
  <c r="AG42" i="1"/>
  <c r="AG16" i="20" s="1"/>
  <c r="AK42" i="1"/>
  <c r="AK16" i="20" s="1"/>
  <c r="AH42" i="1"/>
  <c r="AH16" i="20" s="1"/>
  <c r="AI42" i="1"/>
  <c r="AI16" i="20" s="1"/>
  <c r="AM42" i="1"/>
  <c r="AM16" i="20" s="1"/>
  <c r="AF14" i="1"/>
  <c r="AF15" i="9" s="1"/>
  <c r="AL14" i="1"/>
  <c r="AL15" i="9" s="1"/>
  <c r="AG14" i="1"/>
  <c r="AG15" i="9" s="1"/>
  <c r="AI14" i="1"/>
  <c r="AI15" i="9" s="1"/>
  <c r="AK14" i="1"/>
  <c r="AK15" i="9" s="1"/>
  <c r="AM14" i="1"/>
  <c r="AM15" i="9" s="1"/>
  <c r="AF67" i="1"/>
  <c r="AF15" i="24" s="1"/>
  <c r="AJ67" i="1"/>
  <c r="AJ15" i="24" s="1"/>
  <c r="AG67" i="1"/>
  <c r="AG15" i="24" s="1"/>
  <c r="AK67" i="1"/>
  <c r="AK15" i="24" s="1"/>
  <c r="AH67" i="1"/>
  <c r="AH15" i="24" s="1"/>
  <c r="AL67" i="1"/>
  <c r="AL15" i="24" s="1"/>
  <c r="AI67" i="1"/>
  <c r="AI15" i="24" s="1"/>
  <c r="AM67" i="1"/>
  <c r="AM15" i="24" s="1"/>
  <c r="AH54" i="1"/>
  <c r="AH15" i="23" s="1"/>
  <c r="AL54" i="1"/>
  <c r="AL15" i="23" s="1"/>
  <c r="AI54" i="1"/>
  <c r="AI15" i="23" s="1"/>
  <c r="AM54" i="1"/>
  <c r="AM15" i="23" s="1"/>
  <c r="AF54" i="1"/>
  <c r="AF15" i="23" s="1"/>
  <c r="AJ54" i="1"/>
  <c r="AJ15" i="23" s="1"/>
  <c r="AG54" i="1"/>
  <c r="AG15" i="23" s="1"/>
  <c r="AK54" i="1"/>
  <c r="AK15" i="23" s="1"/>
  <c r="AJ41" i="1"/>
  <c r="AJ15" i="20" s="1"/>
  <c r="AG41" i="1"/>
  <c r="AG15" i="20" s="1"/>
  <c r="AK41" i="1"/>
  <c r="AK15" i="20" s="1"/>
  <c r="AH41" i="1"/>
  <c r="AH15" i="20" s="1"/>
  <c r="AI41" i="1"/>
  <c r="AI15" i="20" s="1"/>
  <c r="AM41" i="1"/>
  <c r="AM15" i="20" s="1"/>
  <c r="W20" i="1"/>
  <c r="W21" i="9" s="1"/>
  <c r="Y20" i="1"/>
  <c r="Y21" i="9" s="1"/>
  <c r="AA20" i="1"/>
  <c r="AA21" i="9" s="1"/>
  <c r="AC20" i="1"/>
  <c r="AC21" i="9" s="1"/>
  <c r="V20" i="1"/>
  <c r="V21" i="9" s="1"/>
  <c r="X20" i="1"/>
  <c r="X21" i="9" s="1"/>
  <c r="Z20" i="1"/>
  <c r="Z21" i="9" s="1"/>
  <c r="AB20" i="1"/>
  <c r="AB21" i="9" s="1"/>
  <c r="V73" i="1"/>
  <c r="V21" i="24" s="1"/>
  <c r="Z73" i="1"/>
  <c r="Z21" i="24" s="1"/>
  <c r="W73" i="1"/>
  <c r="W21" i="24" s="1"/>
  <c r="AA73" i="1"/>
  <c r="AA21" i="24" s="1"/>
  <c r="X73" i="1"/>
  <c r="X21" i="24" s="1"/>
  <c r="AB73" i="1"/>
  <c r="AB21" i="24" s="1"/>
  <c r="Y73" i="1"/>
  <c r="Y21" i="24" s="1"/>
  <c r="AC73" i="1"/>
  <c r="AC21" i="24" s="1"/>
  <c r="X60" i="1"/>
  <c r="X21" i="23" s="1"/>
  <c r="AB60" i="1"/>
  <c r="AB21" i="23" s="1"/>
  <c r="Y60" i="1"/>
  <c r="Y21" i="23" s="1"/>
  <c r="AC60" i="1"/>
  <c r="AC21" i="23" s="1"/>
  <c r="V60" i="1"/>
  <c r="V21" i="23" s="1"/>
  <c r="Z60" i="1"/>
  <c r="Z21" i="23" s="1"/>
  <c r="W60" i="1"/>
  <c r="W21" i="23" s="1"/>
  <c r="AA60" i="1"/>
  <c r="AA21" i="23" s="1"/>
  <c r="V47" i="1"/>
  <c r="V21" i="20" s="1"/>
  <c r="Z47" i="1"/>
  <c r="Z21" i="20" s="1"/>
  <c r="W47" i="1"/>
  <c r="W21" i="20" s="1"/>
  <c r="AA47" i="1"/>
  <c r="AA21" i="20" s="1"/>
  <c r="X47" i="1"/>
  <c r="X21" i="20" s="1"/>
  <c r="AB47" i="1"/>
  <c r="AB21" i="20" s="1"/>
  <c r="Y47" i="1"/>
  <c r="Y21" i="20" s="1"/>
  <c r="AC47" i="1"/>
  <c r="AC21" i="20" s="1"/>
  <c r="W19" i="1"/>
  <c r="W20" i="9" s="1"/>
  <c r="Y19" i="1"/>
  <c r="Y20" i="9" s="1"/>
  <c r="AA19" i="1"/>
  <c r="AA20" i="9" s="1"/>
  <c r="AC19" i="1"/>
  <c r="AC20" i="9" s="1"/>
  <c r="V19" i="1"/>
  <c r="V20" i="9" s="1"/>
  <c r="X19" i="1"/>
  <c r="X20" i="9" s="1"/>
  <c r="Z19" i="1"/>
  <c r="Z20" i="9" s="1"/>
  <c r="AB19" i="1"/>
  <c r="AB20" i="9" s="1"/>
  <c r="V72" i="1"/>
  <c r="V20" i="24" s="1"/>
  <c r="Z72" i="1"/>
  <c r="Z20" i="24" s="1"/>
  <c r="W72" i="1"/>
  <c r="W20" i="24" s="1"/>
  <c r="AA72" i="1"/>
  <c r="AA20" i="24" s="1"/>
  <c r="X72" i="1"/>
  <c r="X20" i="24" s="1"/>
  <c r="AB72" i="1"/>
  <c r="AB20" i="24" s="1"/>
  <c r="Y72" i="1"/>
  <c r="Y20" i="24" s="1"/>
  <c r="AC72" i="1"/>
  <c r="AC20" i="24" s="1"/>
  <c r="X59" i="1"/>
  <c r="X20" i="23" s="1"/>
  <c r="AB59" i="1"/>
  <c r="AB20" i="23" s="1"/>
  <c r="Y59" i="1"/>
  <c r="Y20" i="23" s="1"/>
  <c r="AC59" i="1"/>
  <c r="AC20" i="23" s="1"/>
  <c r="V59" i="1"/>
  <c r="V20" i="23" s="1"/>
  <c r="Z59" i="1"/>
  <c r="Z20" i="23" s="1"/>
  <c r="W59" i="1"/>
  <c r="W20" i="23" s="1"/>
  <c r="AA59" i="1"/>
  <c r="AA20" i="23" s="1"/>
  <c r="V46" i="1"/>
  <c r="V20" i="20" s="1"/>
  <c r="Z46" i="1"/>
  <c r="Z20" i="20" s="1"/>
  <c r="W46" i="1"/>
  <c r="W20" i="20" s="1"/>
  <c r="AA46" i="1"/>
  <c r="AA20" i="20" s="1"/>
  <c r="X46" i="1"/>
  <c r="X20" i="20" s="1"/>
  <c r="AB46" i="1"/>
  <c r="AB20" i="20" s="1"/>
  <c r="Y46" i="1"/>
  <c r="Y20" i="20" s="1"/>
  <c r="AC46" i="1"/>
  <c r="AC20" i="20" s="1"/>
  <c r="W18" i="1"/>
  <c r="W19" i="9" s="1"/>
  <c r="Y18" i="1"/>
  <c r="Y19" i="9" s="1"/>
  <c r="AA18" i="1"/>
  <c r="AA19" i="9" s="1"/>
  <c r="AC18" i="1"/>
  <c r="AC19" i="9" s="1"/>
  <c r="V18" i="1"/>
  <c r="V19" i="9" s="1"/>
  <c r="X18" i="1"/>
  <c r="X19" i="9" s="1"/>
  <c r="Z18" i="1"/>
  <c r="Z19" i="9" s="1"/>
  <c r="AB18" i="1"/>
  <c r="AB19" i="9" s="1"/>
  <c r="V71" i="1"/>
  <c r="V19" i="24" s="1"/>
  <c r="Z71" i="1"/>
  <c r="Z19" i="24" s="1"/>
  <c r="W71" i="1"/>
  <c r="W19" i="24" s="1"/>
  <c r="AA71" i="1"/>
  <c r="AA19" i="24" s="1"/>
  <c r="X71" i="1"/>
  <c r="X19" i="24" s="1"/>
  <c r="AB71" i="1"/>
  <c r="AB19" i="24" s="1"/>
  <c r="Y71" i="1"/>
  <c r="Y19" i="24" s="1"/>
  <c r="AC71" i="1"/>
  <c r="AC19" i="24" s="1"/>
  <c r="X58" i="1"/>
  <c r="X19" i="23" s="1"/>
  <c r="AB58" i="1"/>
  <c r="AB19" i="23" s="1"/>
  <c r="Y58" i="1"/>
  <c r="Y19" i="23" s="1"/>
  <c r="AC58" i="1"/>
  <c r="AC19" i="23" s="1"/>
  <c r="V58" i="1"/>
  <c r="V19" i="23" s="1"/>
  <c r="Z58" i="1"/>
  <c r="Z19" i="23" s="1"/>
  <c r="W58" i="1"/>
  <c r="W19" i="23" s="1"/>
  <c r="AA58" i="1"/>
  <c r="AA19" i="23" s="1"/>
  <c r="V45" i="1"/>
  <c r="V19" i="20" s="1"/>
  <c r="Z45" i="1"/>
  <c r="Z19" i="20" s="1"/>
  <c r="W45" i="1"/>
  <c r="W19" i="20" s="1"/>
  <c r="AA45" i="1"/>
  <c r="AA19" i="20" s="1"/>
  <c r="X45" i="1"/>
  <c r="X19" i="20" s="1"/>
  <c r="AB45" i="1"/>
  <c r="AB19" i="20" s="1"/>
  <c r="Y45" i="1"/>
  <c r="Y19" i="20" s="1"/>
  <c r="AC45" i="1"/>
  <c r="AC19" i="20" s="1"/>
  <c r="W17" i="1"/>
  <c r="W18" i="9" s="1"/>
  <c r="W32" i="9" s="1"/>
  <c r="Y17" i="1"/>
  <c r="Y18" i="9" s="1"/>
  <c r="Y32" i="9" s="1"/>
  <c r="AA17" i="1"/>
  <c r="AA18" i="9" s="1"/>
  <c r="AA32" i="9" s="1"/>
  <c r="AC17" i="1"/>
  <c r="AC18" i="9" s="1"/>
  <c r="AC32" i="9" s="1"/>
  <c r="V17" i="1"/>
  <c r="V18" i="9" s="1"/>
  <c r="V32" i="9" s="1"/>
  <c r="X17" i="1"/>
  <c r="X18" i="9" s="1"/>
  <c r="X32" i="9" s="1"/>
  <c r="Z17" i="1"/>
  <c r="Z18" i="9" s="1"/>
  <c r="Z32" i="9" s="1"/>
  <c r="AB17" i="1"/>
  <c r="AB18" i="9" s="1"/>
  <c r="AB32" i="9" s="1"/>
  <c r="V70" i="1"/>
  <c r="V18" i="24" s="1"/>
  <c r="V32" i="24" s="1"/>
  <c r="Z70" i="1"/>
  <c r="Z18" i="24" s="1"/>
  <c r="Z32" i="24" s="1"/>
  <c r="W70" i="1"/>
  <c r="W18" i="24" s="1"/>
  <c r="W32" i="24" s="1"/>
  <c r="AA70" i="1"/>
  <c r="AA18" i="24" s="1"/>
  <c r="AA32" i="24" s="1"/>
  <c r="X70" i="1"/>
  <c r="X18" i="24" s="1"/>
  <c r="X32" i="24" s="1"/>
  <c r="AB70" i="1"/>
  <c r="AB18" i="24" s="1"/>
  <c r="AB32" i="24" s="1"/>
  <c r="Y70" i="1"/>
  <c r="Y18" i="24" s="1"/>
  <c r="Y32" i="24" s="1"/>
  <c r="AC70" i="1"/>
  <c r="AC18" i="24" s="1"/>
  <c r="AC32" i="24" s="1"/>
  <c r="X57" i="1"/>
  <c r="X18" i="23" s="1"/>
  <c r="X32" i="23" s="1"/>
  <c r="AB57" i="1"/>
  <c r="AB18" i="23" s="1"/>
  <c r="AB32" i="23" s="1"/>
  <c r="Y57" i="1"/>
  <c r="Y18" i="23" s="1"/>
  <c r="Y32" i="23" s="1"/>
  <c r="AC57" i="1"/>
  <c r="AC18" i="23" s="1"/>
  <c r="AC32" i="23" s="1"/>
  <c r="V57" i="1"/>
  <c r="V18" i="23" s="1"/>
  <c r="V32" i="23" s="1"/>
  <c r="Z57" i="1"/>
  <c r="Z18" i="23" s="1"/>
  <c r="Z32" i="23" s="1"/>
  <c r="W57" i="1"/>
  <c r="W18" i="23" s="1"/>
  <c r="W32" i="23" s="1"/>
  <c r="AA57" i="1"/>
  <c r="AA18" i="23" s="1"/>
  <c r="AA32" i="23" s="1"/>
  <c r="V44" i="1"/>
  <c r="V18" i="20" s="1"/>
  <c r="V32" i="20" s="1"/>
  <c r="Z44" i="1"/>
  <c r="Z18" i="20" s="1"/>
  <c r="Z32" i="20" s="1"/>
  <c r="W44" i="1"/>
  <c r="W18" i="20" s="1"/>
  <c r="W32" i="20" s="1"/>
  <c r="AA44" i="1"/>
  <c r="AA18" i="20" s="1"/>
  <c r="AA32" i="20" s="1"/>
  <c r="X44" i="1"/>
  <c r="X18" i="20" s="1"/>
  <c r="X32" i="20" s="1"/>
  <c r="AB44" i="1"/>
  <c r="AB18" i="20" s="1"/>
  <c r="AB32" i="20" s="1"/>
  <c r="Y44" i="1"/>
  <c r="Y18" i="20" s="1"/>
  <c r="Y32" i="20" s="1"/>
  <c r="AC44" i="1"/>
  <c r="AC18" i="20" s="1"/>
  <c r="AC32" i="20" s="1"/>
  <c r="W16" i="1"/>
  <c r="W17" i="9" s="1"/>
  <c r="W42" i="9" s="1"/>
  <c r="Y16" i="1"/>
  <c r="Y17" i="9" s="1"/>
  <c r="Y42" i="9" s="1"/>
  <c r="AA16" i="1"/>
  <c r="AA17" i="9" s="1"/>
  <c r="AA42" i="9" s="1"/>
  <c r="AC16" i="1"/>
  <c r="AC17" i="9" s="1"/>
  <c r="AC42" i="9" s="1"/>
  <c r="V16" i="1"/>
  <c r="V17" i="9" s="1"/>
  <c r="V42" i="9" s="1"/>
  <c r="X16" i="1"/>
  <c r="X17" i="9" s="1"/>
  <c r="X42" i="9" s="1"/>
  <c r="Z16" i="1"/>
  <c r="Z17" i="9" s="1"/>
  <c r="Z42" i="9" s="1"/>
  <c r="AB16" i="1"/>
  <c r="AB17" i="9" s="1"/>
  <c r="AB42" i="9" s="1"/>
  <c r="V69" i="1"/>
  <c r="V17" i="24" s="1"/>
  <c r="V42" i="24" s="1"/>
  <c r="Z69" i="1"/>
  <c r="Z17" i="24" s="1"/>
  <c r="Z42" i="24" s="1"/>
  <c r="W69" i="1"/>
  <c r="W17" i="24" s="1"/>
  <c r="W42" i="24" s="1"/>
  <c r="AA69" i="1"/>
  <c r="AA17" i="24" s="1"/>
  <c r="AA42" i="24" s="1"/>
  <c r="X69" i="1"/>
  <c r="X17" i="24" s="1"/>
  <c r="X42" i="24" s="1"/>
  <c r="AB69" i="1"/>
  <c r="AB17" i="24" s="1"/>
  <c r="AB42" i="24" s="1"/>
  <c r="Y69" i="1"/>
  <c r="Y17" i="24" s="1"/>
  <c r="Y42" i="24" s="1"/>
  <c r="AC69" i="1"/>
  <c r="AC17" i="24" s="1"/>
  <c r="AC42" i="24" s="1"/>
  <c r="X56" i="1"/>
  <c r="X17" i="23" s="1"/>
  <c r="X42" i="23" s="1"/>
  <c r="AB56" i="1"/>
  <c r="AB17" i="23" s="1"/>
  <c r="AB42" i="23" s="1"/>
  <c r="Y56" i="1"/>
  <c r="Y17" i="23" s="1"/>
  <c r="Y42" i="23" s="1"/>
  <c r="AC56" i="1"/>
  <c r="AC17" i="23" s="1"/>
  <c r="AC42" i="23" s="1"/>
  <c r="V56" i="1"/>
  <c r="V17" i="23" s="1"/>
  <c r="V42" i="23" s="1"/>
  <c r="Z56" i="1"/>
  <c r="Z17" i="23" s="1"/>
  <c r="Z42" i="23" s="1"/>
  <c r="W56" i="1"/>
  <c r="W17" i="23" s="1"/>
  <c r="W42" i="23" s="1"/>
  <c r="AA56" i="1"/>
  <c r="AA17" i="23" s="1"/>
  <c r="AA42" i="23" s="1"/>
  <c r="V43" i="1"/>
  <c r="V17" i="20" s="1"/>
  <c r="V42" i="20" s="1"/>
  <c r="Z43" i="1"/>
  <c r="Z17" i="20" s="1"/>
  <c r="Z42" i="20" s="1"/>
  <c r="W43" i="1"/>
  <c r="W17" i="20" s="1"/>
  <c r="W42" i="20" s="1"/>
  <c r="AA43" i="1"/>
  <c r="AA17" i="20" s="1"/>
  <c r="AA42" i="20" s="1"/>
  <c r="X43" i="1"/>
  <c r="X17" i="20" s="1"/>
  <c r="X42" i="20" s="1"/>
  <c r="AB43" i="1"/>
  <c r="AB17" i="20" s="1"/>
  <c r="AB42" i="20" s="1"/>
  <c r="Y43" i="1"/>
  <c r="Y17" i="20" s="1"/>
  <c r="Y42" i="20" s="1"/>
  <c r="AC43" i="1"/>
  <c r="AC17" i="20" s="1"/>
  <c r="AC42" i="20" s="1"/>
  <c r="W15" i="1"/>
  <c r="W16" i="9" s="1"/>
  <c r="Y15" i="1"/>
  <c r="Y16" i="9" s="1"/>
  <c r="AA15" i="1"/>
  <c r="AA16" i="9" s="1"/>
  <c r="AC15" i="1"/>
  <c r="AC16" i="9" s="1"/>
  <c r="V15" i="1"/>
  <c r="V16" i="9" s="1"/>
  <c r="X15" i="1"/>
  <c r="X16" i="9" s="1"/>
  <c r="Z15" i="1"/>
  <c r="Z16" i="9" s="1"/>
  <c r="AB15" i="1"/>
  <c r="AB16" i="9" s="1"/>
  <c r="V68" i="1"/>
  <c r="V16" i="24" s="1"/>
  <c r="Z68" i="1"/>
  <c r="Z16" i="24" s="1"/>
  <c r="W68" i="1"/>
  <c r="W16" i="24" s="1"/>
  <c r="AA68" i="1"/>
  <c r="AA16" i="24" s="1"/>
  <c r="X68" i="1"/>
  <c r="X16" i="24" s="1"/>
  <c r="AB68" i="1"/>
  <c r="AB16" i="24" s="1"/>
  <c r="Y68" i="1"/>
  <c r="Y16" i="24" s="1"/>
  <c r="AC68" i="1"/>
  <c r="AC16" i="24" s="1"/>
  <c r="X55" i="1"/>
  <c r="X16" i="23" s="1"/>
  <c r="AB55" i="1"/>
  <c r="AB16" i="23" s="1"/>
  <c r="Y55" i="1"/>
  <c r="Y16" i="23" s="1"/>
  <c r="AC55" i="1"/>
  <c r="AC16" i="23" s="1"/>
  <c r="V55" i="1"/>
  <c r="V16" i="23" s="1"/>
  <c r="Z55" i="1"/>
  <c r="Z16" i="23" s="1"/>
  <c r="W55" i="1"/>
  <c r="W16" i="23" s="1"/>
  <c r="AA55" i="1"/>
  <c r="AA16" i="23" s="1"/>
  <c r="W42" i="1"/>
  <c r="W16" i="20" s="1"/>
  <c r="Z42" i="1"/>
  <c r="Z16" i="20" s="1"/>
  <c r="AA42" i="1"/>
  <c r="AA16" i="20" s="1"/>
  <c r="V42" i="1"/>
  <c r="V16" i="20" s="1"/>
  <c r="X42" i="1"/>
  <c r="X16" i="20" s="1"/>
  <c r="AB42" i="1"/>
  <c r="AB16" i="20" s="1"/>
  <c r="Y42" i="1"/>
  <c r="Y16" i="20" s="1"/>
  <c r="AC42" i="1"/>
  <c r="AC16" i="20" s="1"/>
  <c r="W14" i="1"/>
  <c r="W15" i="9" s="1"/>
  <c r="Y14" i="1"/>
  <c r="Y15" i="9" s="1"/>
  <c r="AA14" i="1"/>
  <c r="AA15" i="9" s="1"/>
  <c r="AC14" i="1"/>
  <c r="AC15" i="9" s="1"/>
  <c r="V14" i="1"/>
  <c r="V15" i="9" s="1"/>
  <c r="X14" i="1"/>
  <c r="X15" i="9" s="1"/>
  <c r="Z14" i="1"/>
  <c r="Z15" i="9" s="1"/>
  <c r="AB14" i="1"/>
  <c r="AB15" i="9" s="1"/>
  <c r="V67" i="1"/>
  <c r="V15" i="24" s="1"/>
  <c r="Z67" i="1"/>
  <c r="Z15" i="24" s="1"/>
  <c r="W67" i="1"/>
  <c r="W15" i="24" s="1"/>
  <c r="AA67" i="1"/>
  <c r="AA15" i="24" s="1"/>
  <c r="X67" i="1"/>
  <c r="X15" i="24" s="1"/>
  <c r="AB67" i="1"/>
  <c r="AB15" i="24" s="1"/>
  <c r="Y67" i="1"/>
  <c r="Y15" i="24" s="1"/>
  <c r="AC67" i="1"/>
  <c r="AC15" i="24" s="1"/>
  <c r="X54" i="1"/>
  <c r="X15" i="23" s="1"/>
  <c r="AB54" i="1"/>
  <c r="AB15" i="23" s="1"/>
  <c r="Y54" i="1"/>
  <c r="Y15" i="23" s="1"/>
  <c r="AC54" i="1"/>
  <c r="AC15" i="23" s="1"/>
  <c r="V54" i="1"/>
  <c r="V15" i="23" s="1"/>
  <c r="Z54" i="1"/>
  <c r="Z15" i="23" s="1"/>
  <c r="W54" i="1"/>
  <c r="W15" i="23" s="1"/>
  <c r="AA54" i="1"/>
  <c r="AA15" i="23" s="1"/>
  <c r="X41" i="1"/>
  <c r="X15" i="20" s="1"/>
  <c r="AB41" i="1"/>
  <c r="AB15" i="20" s="1"/>
  <c r="W41" i="1"/>
  <c r="W15" i="20" s="1"/>
  <c r="AA41" i="1"/>
  <c r="AA15" i="20" s="1"/>
  <c r="V41" i="1"/>
  <c r="V15" i="20" s="1"/>
  <c r="Z41" i="1"/>
  <c r="Z15" i="20" s="1"/>
  <c r="Y41" i="1"/>
  <c r="Y15" i="20" s="1"/>
  <c r="AC41" i="1"/>
  <c r="AC15" i="20" s="1"/>
  <c r="M20" i="1"/>
  <c r="M21" i="9" s="1"/>
  <c r="O20" i="1"/>
  <c r="O21" i="9" s="1"/>
  <c r="Q20" i="1"/>
  <c r="Q21" i="9" s="1"/>
  <c r="S20" i="1"/>
  <c r="S21" i="9" s="1"/>
  <c r="L20" i="1"/>
  <c r="L21" i="9" s="1"/>
  <c r="N20" i="1"/>
  <c r="N21" i="9" s="1"/>
  <c r="P20" i="1"/>
  <c r="P21" i="9" s="1"/>
  <c r="R20" i="1"/>
  <c r="R21" i="9" s="1"/>
  <c r="L73" i="1"/>
  <c r="L21" i="24" s="1"/>
  <c r="P73" i="1"/>
  <c r="P21" i="24" s="1"/>
  <c r="M73" i="1"/>
  <c r="M21" i="24" s="1"/>
  <c r="Q73" i="1"/>
  <c r="Q21" i="24" s="1"/>
  <c r="N73" i="1"/>
  <c r="N21" i="24" s="1"/>
  <c r="R73" i="1"/>
  <c r="R21" i="24" s="1"/>
  <c r="O73" i="1"/>
  <c r="O21" i="24" s="1"/>
  <c r="S73" i="1"/>
  <c r="S21" i="24" s="1"/>
  <c r="N60" i="1"/>
  <c r="N21" i="23" s="1"/>
  <c r="R60" i="1"/>
  <c r="R21" i="23" s="1"/>
  <c r="O60" i="1"/>
  <c r="O21" i="23" s="1"/>
  <c r="S60" i="1"/>
  <c r="S21" i="23" s="1"/>
  <c r="L60" i="1"/>
  <c r="L21" i="23" s="1"/>
  <c r="P60" i="1"/>
  <c r="P21" i="23" s="1"/>
  <c r="M60" i="1"/>
  <c r="M21" i="23" s="1"/>
  <c r="Q60" i="1"/>
  <c r="Q21" i="23" s="1"/>
  <c r="N47" i="1"/>
  <c r="N21" i="20" s="1"/>
  <c r="R47" i="1"/>
  <c r="R21" i="20" s="1"/>
  <c r="M47" i="1"/>
  <c r="M21" i="20" s="1"/>
  <c r="Q47" i="1"/>
  <c r="Q21" i="20" s="1"/>
  <c r="L47" i="1"/>
  <c r="L21" i="20" s="1"/>
  <c r="P47" i="1"/>
  <c r="P21" i="20" s="1"/>
  <c r="O47" i="1"/>
  <c r="O21" i="20" s="1"/>
  <c r="S47" i="1"/>
  <c r="S21" i="20" s="1"/>
  <c r="M19" i="1"/>
  <c r="M20" i="9" s="1"/>
  <c r="O19" i="1"/>
  <c r="O20" i="9" s="1"/>
  <c r="Q19" i="1"/>
  <c r="Q20" i="9" s="1"/>
  <c r="S19" i="1"/>
  <c r="S20" i="9" s="1"/>
  <c r="L19" i="1"/>
  <c r="L20" i="9" s="1"/>
  <c r="N19" i="1"/>
  <c r="N20" i="9" s="1"/>
  <c r="P19" i="1"/>
  <c r="P20" i="9" s="1"/>
  <c r="R19" i="1"/>
  <c r="R20" i="9" s="1"/>
  <c r="L72" i="1"/>
  <c r="L20" i="24" s="1"/>
  <c r="P72" i="1"/>
  <c r="P20" i="24" s="1"/>
  <c r="M72" i="1"/>
  <c r="M20" i="24" s="1"/>
  <c r="Q72" i="1"/>
  <c r="Q20" i="24" s="1"/>
  <c r="N72" i="1"/>
  <c r="N20" i="24" s="1"/>
  <c r="R72" i="1"/>
  <c r="R20" i="24" s="1"/>
  <c r="O72" i="1"/>
  <c r="O20" i="24" s="1"/>
  <c r="S72" i="1"/>
  <c r="S20" i="24" s="1"/>
  <c r="N59" i="1"/>
  <c r="N20" i="23" s="1"/>
  <c r="R59" i="1"/>
  <c r="R20" i="23" s="1"/>
  <c r="O59" i="1"/>
  <c r="O20" i="23" s="1"/>
  <c r="S59" i="1"/>
  <c r="S20" i="23" s="1"/>
  <c r="L59" i="1"/>
  <c r="L20" i="23" s="1"/>
  <c r="P59" i="1"/>
  <c r="P20" i="23" s="1"/>
  <c r="M59" i="1"/>
  <c r="M20" i="23" s="1"/>
  <c r="Q59" i="1"/>
  <c r="Q20" i="23" s="1"/>
  <c r="N46" i="1"/>
  <c r="N20" i="20" s="1"/>
  <c r="R46" i="1"/>
  <c r="R20" i="20" s="1"/>
  <c r="M46" i="1"/>
  <c r="M20" i="20" s="1"/>
  <c r="Q46" i="1"/>
  <c r="Q20" i="20" s="1"/>
  <c r="L46" i="1"/>
  <c r="L20" i="20" s="1"/>
  <c r="P46" i="1"/>
  <c r="P20" i="20" s="1"/>
  <c r="O46" i="1"/>
  <c r="O20" i="20" s="1"/>
  <c r="S46" i="1"/>
  <c r="S20" i="20" s="1"/>
  <c r="M18" i="1"/>
  <c r="M19" i="9" s="1"/>
  <c r="O18" i="1"/>
  <c r="O19" i="9" s="1"/>
  <c r="Q18" i="1"/>
  <c r="Q19" i="9" s="1"/>
  <c r="S18" i="1"/>
  <c r="S19" i="9" s="1"/>
  <c r="L18" i="1"/>
  <c r="L19" i="9" s="1"/>
  <c r="N18" i="1"/>
  <c r="N19" i="9" s="1"/>
  <c r="P18" i="1"/>
  <c r="P19" i="9" s="1"/>
  <c r="R18" i="1"/>
  <c r="R19" i="9" s="1"/>
  <c r="L71" i="1"/>
  <c r="L19" i="24" s="1"/>
  <c r="P71" i="1"/>
  <c r="P19" i="24" s="1"/>
  <c r="M71" i="1"/>
  <c r="M19" i="24" s="1"/>
  <c r="Q71" i="1"/>
  <c r="Q19" i="24" s="1"/>
  <c r="N71" i="1"/>
  <c r="N19" i="24" s="1"/>
  <c r="R71" i="1"/>
  <c r="R19" i="24" s="1"/>
  <c r="O71" i="1"/>
  <c r="O19" i="24" s="1"/>
  <c r="S71" i="1"/>
  <c r="S19" i="24" s="1"/>
  <c r="N58" i="1"/>
  <c r="N19" i="23" s="1"/>
  <c r="R58" i="1"/>
  <c r="R19" i="23" s="1"/>
  <c r="O58" i="1"/>
  <c r="O19" i="23" s="1"/>
  <c r="S58" i="1"/>
  <c r="S19" i="23" s="1"/>
  <c r="L58" i="1"/>
  <c r="L19" i="23" s="1"/>
  <c r="P58" i="1"/>
  <c r="P19" i="23" s="1"/>
  <c r="M58" i="1"/>
  <c r="M19" i="23" s="1"/>
  <c r="Q58" i="1"/>
  <c r="Q19" i="23" s="1"/>
  <c r="N45" i="1"/>
  <c r="N19" i="20" s="1"/>
  <c r="R45" i="1"/>
  <c r="R19" i="20" s="1"/>
  <c r="M45" i="1"/>
  <c r="M19" i="20" s="1"/>
  <c r="Q45" i="1"/>
  <c r="Q19" i="20" s="1"/>
  <c r="L45" i="1"/>
  <c r="L19" i="20" s="1"/>
  <c r="P45" i="1"/>
  <c r="P19" i="20" s="1"/>
  <c r="O45" i="1"/>
  <c r="O19" i="20" s="1"/>
  <c r="S45" i="1"/>
  <c r="S19" i="20" s="1"/>
  <c r="M17" i="1"/>
  <c r="M18" i="9" s="1"/>
  <c r="M32" i="9" s="1"/>
  <c r="O17" i="1"/>
  <c r="O18" i="9" s="1"/>
  <c r="O32" i="9" s="1"/>
  <c r="Q17" i="1"/>
  <c r="Q18" i="9" s="1"/>
  <c r="Q32" i="9" s="1"/>
  <c r="S17" i="1"/>
  <c r="S18" i="9" s="1"/>
  <c r="S32" i="9" s="1"/>
  <c r="L17" i="1"/>
  <c r="L18" i="9" s="1"/>
  <c r="L32" i="9" s="1"/>
  <c r="N17" i="1"/>
  <c r="N18" i="9" s="1"/>
  <c r="N32" i="9" s="1"/>
  <c r="P17" i="1"/>
  <c r="P18" i="9" s="1"/>
  <c r="P32" i="9" s="1"/>
  <c r="R17" i="1"/>
  <c r="R18" i="9" s="1"/>
  <c r="R32" i="9" s="1"/>
  <c r="L70" i="1"/>
  <c r="L18" i="24" s="1"/>
  <c r="L32" i="24" s="1"/>
  <c r="P70" i="1"/>
  <c r="P18" i="24" s="1"/>
  <c r="P32" i="24" s="1"/>
  <c r="M70" i="1"/>
  <c r="M18" i="24" s="1"/>
  <c r="M32" i="24" s="1"/>
  <c r="Q70" i="1"/>
  <c r="Q18" i="24" s="1"/>
  <c r="Q32" i="24" s="1"/>
  <c r="N70" i="1"/>
  <c r="N18" i="24" s="1"/>
  <c r="N32" i="24" s="1"/>
  <c r="R70" i="1"/>
  <c r="R18" i="24" s="1"/>
  <c r="R32" i="24" s="1"/>
  <c r="O70" i="1"/>
  <c r="O18" i="24" s="1"/>
  <c r="O32" i="24" s="1"/>
  <c r="S70" i="1"/>
  <c r="S18" i="24" s="1"/>
  <c r="S32" i="24" s="1"/>
  <c r="N57" i="1"/>
  <c r="N18" i="23" s="1"/>
  <c r="N32" i="23" s="1"/>
  <c r="R57" i="1"/>
  <c r="R18" i="23" s="1"/>
  <c r="R32" i="23" s="1"/>
  <c r="O57" i="1"/>
  <c r="O18" i="23" s="1"/>
  <c r="O32" i="23" s="1"/>
  <c r="S57" i="1"/>
  <c r="S18" i="23" s="1"/>
  <c r="S32" i="23" s="1"/>
  <c r="L57" i="1"/>
  <c r="L18" i="23" s="1"/>
  <c r="L32" i="23" s="1"/>
  <c r="P57" i="1"/>
  <c r="P18" i="23" s="1"/>
  <c r="P32" i="23" s="1"/>
  <c r="M57" i="1"/>
  <c r="M18" i="23" s="1"/>
  <c r="M32" i="23" s="1"/>
  <c r="Q57" i="1"/>
  <c r="Q18" i="23" s="1"/>
  <c r="Q32" i="23" s="1"/>
  <c r="N44" i="1"/>
  <c r="N18" i="20" s="1"/>
  <c r="N32" i="20" s="1"/>
  <c r="R44" i="1"/>
  <c r="R18" i="20" s="1"/>
  <c r="R32" i="20" s="1"/>
  <c r="M44" i="1"/>
  <c r="M18" i="20" s="1"/>
  <c r="M32" i="20" s="1"/>
  <c r="Q44" i="1"/>
  <c r="Q18" i="20" s="1"/>
  <c r="Q32" i="20" s="1"/>
  <c r="L44" i="1"/>
  <c r="L18" i="20" s="1"/>
  <c r="L32" i="20" s="1"/>
  <c r="P44" i="1"/>
  <c r="P18" i="20" s="1"/>
  <c r="P32" i="20" s="1"/>
  <c r="O44" i="1"/>
  <c r="O18" i="20" s="1"/>
  <c r="O32" i="20" s="1"/>
  <c r="S44" i="1"/>
  <c r="S18" i="20" s="1"/>
  <c r="S32" i="20" s="1"/>
  <c r="M16" i="1"/>
  <c r="M17" i="9" s="1"/>
  <c r="M42" i="9" s="1"/>
  <c r="O16" i="1"/>
  <c r="O17" i="9" s="1"/>
  <c r="O42" i="9" s="1"/>
  <c r="Q16" i="1"/>
  <c r="Q17" i="9" s="1"/>
  <c r="Q42" i="9" s="1"/>
  <c r="S16" i="1"/>
  <c r="S17" i="9" s="1"/>
  <c r="S42" i="9" s="1"/>
  <c r="L16" i="1"/>
  <c r="L17" i="9" s="1"/>
  <c r="L42" i="9" s="1"/>
  <c r="N16" i="1"/>
  <c r="N17" i="9" s="1"/>
  <c r="N42" i="9" s="1"/>
  <c r="P16" i="1"/>
  <c r="P17" i="9" s="1"/>
  <c r="P42" i="9" s="1"/>
  <c r="R16" i="1"/>
  <c r="R17" i="9" s="1"/>
  <c r="R42" i="9" s="1"/>
  <c r="L69" i="1"/>
  <c r="L17" i="24" s="1"/>
  <c r="L42" i="24" s="1"/>
  <c r="P69" i="1"/>
  <c r="P17" i="24" s="1"/>
  <c r="P42" i="24" s="1"/>
  <c r="M69" i="1"/>
  <c r="M17" i="24" s="1"/>
  <c r="M42" i="24" s="1"/>
  <c r="Q69" i="1"/>
  <c r="Q17" i="24" s="1"/>
  <c r="Q42" i="24" s="1"/>
  <c r="N69" i="1"/>
  <c r="N17" i="24" s="1"/>
  <c r="N42" i="24" s="1"/>
  <c r="R69" i="1"/>
  <c r="R17" i="24" s="1"/>
  <c r="R42" i="24" s="1"/>
  <c r="O69" i="1"/>
  <c r="O17" i="24" s="1"/>
  <c r="O42" i="24" s="1"/>
  <c r="S69" i="1"/>
  <c r="S17" i="24" s="1"/>
  <c r="S42" i="24" s="1"/>
  <c r="N56" i="1"/>
  <c r="N17" i="23" s="1"/>
  <c r="N42" i="23" s="1"/>
  <c r="R56" i="1"/>
  <c r="R17" i="23" s="1"/>
  <c r="R42" i="23" s="1"/>
  <c r="O56" i="1"/>
  <c r="O17" i="23" s="1"/>
  <c r="O42" i="23" s="1"/>
  <c r="S56" i="1"/>
  <c r="S17" i="23" s="1"/>
  <c r="S42" i="23" s="1"/>
  <c r="L56" i="1"/>
  <c r="L17" i="23" s="1"/>
  <c r="L42" i="23" s="1"/>
  <c r="P56" i="1"/>
  <c r="P17" i="23" s="1"/>
  <c r="P42" i="23" s="1"/>
  <c r="M56" i="1"/>
  <c r="M17" i="23" s="1"/>
  <c r="M42" i="23" s="1"/>
  <c r="Q56" i="1"/>
  <c r="Q17" i="23" s="1"/>
  <c r="Q42" i="23" s="1"/>
  <c r="N43" i="1"/>
  <c r="N17" i="20" s="1"/>
  <c r="N42" i="20" s="1"/>
  <c r="R43" i="1"/>
  <c r="R17" i="20" s="1"/>
  <c r="R42" i="20" s="1"/>
  <c r="M43" i="1"/>
  <c r="M17" i="20" s="1"/>
  <c r="M42" i="20" s="1"/>
  <c r="Q43" i="1"/>
  <c r="Q17" i="20" s="1"/>
  <c r="Q42" i="20" s="1"/>
  <c r="L43" i="1"/>
  <c r="L17" i="20" s="1"/>
  <c r="L42" i="20" s="1"/>
  <c r="P43" i="1"/>
  <c r="P17" i="20" s="1"/>
  <c r="P42" i="20" s="1"/>
  <c r="O43" i="1"/>
  <c r="O17" i="20" s="1"/>
  <c r="O42" i="20" s="1"/>
  <c r="S43" i="1"/>
  <c r="S17" i="20" s="1"/>
  <c r="S42" i="20" s="1"/>
  <c r="M15" i="1"/>
  <c r="M16" i="9" s="1"/>
  <c r="O15" i="1"/>
  <c r="O16" i="9" s="1"/>
  <c r="Q15" i="1"/>
  <c r="Q16" i="9" s="1"/>
  <c r="S15" i="1"/>
  <c r="S16" i="9" s="1"/>
  <c r="L15" i="1"/>
  <c r="L16" i="9" s="1"/>
  <c r="N15" i="1"/>
  <c r="N16" i="9" s="1"/>
  <c r="P15" i="1"/>
  <c r="P16" i="9" s="1"/>
  <c r="R15" i="1"/>
  <c r="R16" i="9" s="1"/>
  <c r="L68" i="1"/>
  <c r="L16" i="24" s="1"/>
  <c r="P68" i="1"/>
  <c r="P16" i="24" s="1"/>
  <c r="M68" i="1"/>
  <c r="M16" i="24" s="1"/>
  <c r="Q68" i="1"/>
  <c r="Q16" i="24" s="1"/>
  <c r="N68" i="1"/>
  <c r="N16" i="24" s="1"/>
  <c r="R68" i="1"/>
  <c r="R16" i="24" s="1"/>
  <c r="O68" i="1"/>
  <c r="O16" i="24" s="1"/>
  <c r="S68" i="1"/>
  <c r="S16" i="24" s="1"/>
  <c r="N55" i="1"/>
  <c r="N16" i="23" s="1"/>
  <c r="R55" i="1"/>
  <c r="R16" i="23" s="1"/>
  <c r="O55" i="1"/>
  <c r="O16" i="23" s="1"/>
  <c r="S55" i="1"/>
  <c r="S16" i="23" s="1"/>
  <c r="L55" i="1"/>
  <c r="L16" i="23" s="1"/>
  <c r="P55" i="1"/>
  <c r="P16" i="23" s="1"/>
  <c r="M55" i="1"/>
  <c r="M16" i="23" s="1"/>
  <c r="Q55" i="1"/>
  <c r="Q16" i="23" s="1"/>
  <c r="N42" i="1"/>
  <c r="N16" i="20" s="1"/>
  <c r="R42" i="1"/>
  <c r="R16" i="20" s="1"/>
  <c r="M42" i="1"/>
  <c r="M16" i="20" s="1"/>
  <c r="Q42" i="1"/>
  <c r="Q16" i="20" s="1"/>
  <c r="L42" i="1"/>
  <c r="L16" i="20" s="1"/>
  <c r="P42" i="1"/>
  <c r="P16" i="20" s="1"/>
  <c r="O42" i="1"/>
  <c r="O16" i="20" s="1"/>
  <c r="S42" i="1"/>
  <c r="S16" i="20" s="1"/>
  <c r="M14" i="1"/>
  <c r="M15" i="9" s="1"/>
  <c r="O14" i="1"/>
  <c r="O15" i="9" s="1"/>
  <c r="Q14" i="1"/>
  <c r="Q15" i="9" s="1"/>
  <c r="S14" i="1"/>
  <c r="S15" i="9" s="1"/>
  <c r="L14" i="1"/>
  <c r="L15" i="9" s="1"/>
  <c r="N14" i="1"/>
  <c r="N15" i="9" s="1"/>
  <c r="P14" i="1"/>
  <c r="P15" i="9" s="1"/>
  <c r="R14" i="1"/>
  <c r="R15" i="9" s="1"/>
  <c r="L67" i="1"/>
  <c r="L15" i="24" s="1"/>
  <c r="P67" i="1"/>
  <c r="P15" i="24" s="1"/>
  <c r="M67" i="1"/>
  <c r="M15" i="24" s="1"/>
  <c r="Q67" i="1"/>
  <c r="Q15" i="24" s="1"/>
  <c r="N67" i="1"/>
  <c r="N15" i="24" s="1"/>
  <c r="R67" i="1"/>
  <c r="R15" i="24" s="1"/>
  <c r="O67" i="1"/>
  <c r="O15" i="24" s="1"/>
  <c r="S67" i="1"/>
  <c r="S15" i="24" s="1"/>
  <c r="N54" i="1"/>
  <c r="N15" i="23" s="1"/>
  <c r="R54" i="1"/>
  <c r="R15" i="23" s="1"/>
  <c r="O54" i="1"/>
  <c r="O15" i="23" s="1"/>
  <c r="S54" i="1"/>
  <c r="S15" i="23" s="1"/>
  <c r="L54" i="1"/>
  <c r="L15" i="23" s="1"/>
  <c r="P54" i="1"/>
  <c r="P15" i="23" s="1"/>
  <c r="M54" i="1"/>
  <c r="M15" i="23" s="1"/>
  <c r="Q54" i="1"/>
  <c r="Q15" i="23" s="1"/>
  <c r="N41" i="1"/>
  <c r="N15" i="20" s="1"/>
  <c r="R41" i="1"/>
  <c r="R15" i="20" s="1"/>
  <c r="M41" i="1"/>
  <c r="M15" i="20" s="1"/>
  <c r="Q41" i="1"/>
  <c r="Q15" i="20" s="1"/>
  <c r="L41" i="1"/>
  <c r="L15" i="20" s="1"/>
  <c r="P41" i="1"/>
  <c r="P15" i="20" s="1"/>
  <c r="O41" i="1"/>
  <c r="O15" i="20" s="1"/>
  <c r="S41" i="1"/>
  <c r="S15" i="20" s="1"/>
  <c r="C20" i="1"/>
  <c r="C21" i="9" s="1"/>
  <c r="E20" i="1"/>
  <c r="E21" i="9" s="1"/>
  <c r="G20" i="1"/>
  <c r="G21" i="9" s="1"/>
  <c r="I20" i="1"/>
  <c r="I21" i="9" s="1"/>
  <c r="B20" i="1"/>
  <c r="B21" i="9" s="1"/>
  <c r="D20" i="1"/>
  <c r="D21" i="9" s="1"/>
  <c r="F20" i="1"/>
  <c r="F21" i="9" s="1"/>
  <c r="H20" i="1"/>
  <c r="H21" i="9" s="1"/>
  <c r="B73" i="1"/>
  <c r="B21" i="24" s="1"/>
  <c r="F73" i="1"/>
  <c r="F21" i="24" s="1"/>
  <c r="C73" i="1"/>
  <c r="C21" i="24" s="1"/>
  <c r="G73" i="1"/>
  <c r="G21" i="24" s="1"/>
  <c r="D73" i="1"/>
  <c r="D21" i="24" s="1"/>
  <c r="H73" i="1"/>
  <c r="H21" i="24" s="1"/>
  <c r="E73" i="1"/>
  <c r="E21" i="24" s="1"/>
  <c r="I73" i="1"/>
  <c r="I21" i="24" s="1"/>
  <c r="D60" i="1"/>
  <c r="D21" i="23" s="1"/>
  <c r="H60" i="1"/>
  <c r="H21" i="23" s="1"/>
  <c r="E60" i="1"/>
  <c r="E21" i="23" s="1"/>
  <c r="I60" i="1"/>
  <c r="I21" i="23" s="1"/>
  <c r="B60" i="1"/>
  <c r="B21" i="23" s="1"/>
  <c r="F60" i="1"/>
  <c r="F21" i="23" s="1"/>
  <c r="C60" i="1"/>
  <c r="C21" i="23" s="1"/>
  <c r="G60" i="1"/>
  <c r="G21" i="23" s="1"/>
  <c r="D47" i="1"/>
  <c r="D21" i="20" s="1"/>
  <c r="H47" i="1"/>
  <c r="H21" i="20" s="1"/>
  <c r="C47" i="1"/>
  <c r="C21" i="20" s="1"/>
  <c r="G47" i="1"/>
  <c r="G21" i="20" s="1"/>
  <c r="B47" i="1"/>
  <c r="B21" i="20" s="1"/>
  <c r="F47" i="1"/>
  <c r="F21" i="20" s="1"/>
  <c r="E47" i="1"/>
  <c r="E21" i="20" s="1"/>
  <c r="I47" i="1"/>
  <c r="I21" i="20" s="1"/>
  <c r="C19" i="1"/>
  <c r="C20" i="9" s="1"/>
  <c r="E19" i="1"/>
  <c r="E20" i="9" s="1"/>
  <c r="G19" i="1"/>
  <c r="G20" i="9" s="1"/>
  <c r="I19" i="1"/>
  <c r="I20" i="9" s="1"/>
  <c r="B19" i="1"/>
  <c r="B20" i="9" s="1"/>
  <c r="D19" i="1"/>
  <c r="D20" i="9" s="1"/>
  <c r="F19" i="1"/>
  <c r="F20" i="9" s="1"/>
  <c r="H19" i="1"/>
  <c r="H20" i="9" s="1"/>
  <c r="B72" i="1"/>
  <c r="B20" i="24" s="1"/>
  <c r="F72" i="1"/>
  <c r="F20" i="24" s="1"/>
  <c r="C72" i="1"/>
  <c r="C20" i="24" s="1"/>
  <c r="G72" i="1"/>
  <c r="G20" i="24" s="1"/>
  <c r="D72" i="1"/>
  <c r="D20" i="24" s="1"/>
  <c r="H72" i="1"/>
  <c r="H20" i="24" s="1"/>
  <c r="E72" i="1"/>
  <c r="E20" i="24" s="1"/>
  <c r="I72" i="1"/>
  <c r="I20" i="24" s="1"/>
  <c r="D59" i="1"/>
  <c r="D20" i="23" s="1"/>
  <c r="H59" i="1"/>
  <c r="H20" i="23" s="1"/>
  <c r="E59" i="1"/>
  <c r="E20" i="23" s="1"/>
  <c r="I59" i="1"/>
  <c r="I20" i="23" s="1"/>
  <c r="B59" i="1"/>
  <c r="B20" i="23" s="1"/>
  <c r="F59" i="1"/>
  <c r="F20" i="23" s="1"/>
  <c r="C59" i="1"/>
  <c r="C20" i="23" s="1"/>
  <c r="G59" i="1"/>
  <c r="G20" i="23" s="1"/>
  <c r="D46" i="1"/>
  <c r="D20" i="20" s="1"/>
  <c r="H46" i="1"/>
  <c r="H20" i="20" s="1"/>
  <c r="C46" i="1"/>
  <c r="C20" i="20" s="1"/>
  <c r="G46" i="1"/>
  <c r="G20" i="20" s="1"/>
  <c r="B46" i="1"/>
  <c r="B20" i="20" s="1"/>
  <c r="F46" i="1"/>
  <c r="F20" i="20" s="1"/>
  <c r="E46" i="1"/>
  <c r="E20" i="20" s="1"/>
  <c r="I46" i="1"/>
  <c r="I20" i="20" s="1"/>
  <c r="C18" i="1"/>
  <c r="C19" i="9" s="1"/>
  <c r="E18" i="1"/>
  <c r="E19" i="9" s="1"/>
  <c r="G18" i="1"/>
  <c r="G19" i="9" s="1"/>
  <c r="I18" i="1"/>
  <c r="I19" i="9" s="1"/>
  <c r="B18" i="1"/>
  <c r="B19" i="9" s="1"/>
  <c r="D18" i="1"/>
  <c r="D19" i="9" s="1"/>
  <c r="F18" i="1"/>
  <c r="F19" i="9" s="1"/>
  <c r="H18" i="1"/>
  <c r="H19" i="9" s="1"/>
  <c r="B71" i="1"/>
  <c r="B19" i="24" s="1"/>
  <c r="F71" i="1"/>
  <c r="F19" i="24" s="1"/>
  <c r="C71" i="1"/>
  <c r="C19" i="24" s="1"/>
  <c r="G71" i="1"/>
  <c r="G19" i="24" s="1"/>
  <c r="D71" i="1"/>
  <c r="D19" i="24" s="1"/>
  <c r="H71" i="1"/>
  <c r="H19" i="24" s="1"/>
  <c r="E71" i="1"/>
  <c r="E19" i="24" s="1"/>
  <c r="I71" i="1"/>
  <c r="I19" i="24" s="1"/>
  <c r="D58" i="1"/>
  <c r="D19" i="23" s="1"/>
  <c r="H58" i="1"/>
  <c r="H19" i="23" s="1"/>
  <c r="E58" i="1"/>
  <c r="E19" i="23" s="1"/>
  <c r="I58" i="1"/>
  <c r="I19" i="23" s="1"/>
  <c r="B58" i="1"/>
  <c r="B19" i="23" s="1"/>
  <c r="F58" i="1"/>
  <c r="F19" i="23" s="1"/>
  <c r="C58" i="1"/>
  <c r="C19" i="23" s="1"/>
  <c r="G58" i="1"/>
  <c r="G19" i="23" s="1"/>
  <c r="D45" i="1"/>
  <c r="D19" i="20" s="1"/>
  <c r="H45" i="1"/>
  <c r="H19" i="20" s="1"/>
  <c r="C45" i="1"/>
  <c r="C19" i="20" s="1"/>
  <c r="G45" i="1"/>
  <c r="G19" i="20" s="1"/>
  <c r="B45" i="1"/>
  <c r="B19" i="20" s="1"/>
  <c r="F45" i="1"/>
  <c r="F19" i="20" s="1"/>
  <c r="E45" i="1"/>
  <c r="E19" i="20" s="1"/>
  <c r="I45" i="1"/>
  <c r="I19" i="20" s="1"/>
  <c r="C17" i="1"/>
  <c r="C18" i="9" s="1"/>
  <c r="E17" i="1"/>
  <c r="E18" i="9" s="1"/>
  <c r="G17" i="1"/>
  <c r="G18" i="9" s="1"/>
  <c r="I17" i="1"/>
  <c r="I18" i="9" s="1"/>
  <c r="B17" i="1"/>
  <c r="B18" i="9" s="1"/>
  <c r="B32" i="9" s="1"/>
  <c r="D17" i="1"/>
  <c r="D18" i="9" s="1"/>
  <c r="F17" i="1"/>
  <c r="F18" i="9" s="1"/>
  <c r="H17" i="1"/>
  <c r="H18" i="9" s="1"/>
  <c r="B70" i="1"/>
  <c r="B18" i="24" s="1"/>
  <c r="F70" i="1"/>
  <c r="F18" i="24" s="1"/>
  <c r="C70" i="1"/>
  <c r="C18" i="24" s="1"/>
  <c r="G70" i="1"/>
  <c r="G18" i="24" s="1"/>
  <c r="D70" i="1"/>
  <c r="D18" i="24" s="1"/>
  <c r="H70" i="1"/>
  <c r="H18" i="24" s="1"/>
  <c r="E70" i="1"/>
  <c r="E18" i="24" s="1"/>
  <c r="I70" i="1"/>
  <c r="I18" i="24" s="1"/>
  <c r="D57" i="1"/>
  <c r="D18" i="23" s="1"/>
  <c r="H57" i="1"/>
  <c r="H18" i="23" s="1"/>
  <c r="E57" i="1"/>
  <c r="E18" i="23" s="1"/>
  <c r="I57" i="1"/>
  <c r="I18" i="23" s="1"/>
  <c r="B57" i="1"/>
  <c r="B18" i="23" s="1"/>
  <c r="F57" i="1"/>
  <c r="F18" i="23" s="1"/>
  <c r="C57" i="1"/>
  <c r="C18" i="23" s="1"/>
  <c r="G57" i="1"/>
  <c r="G18" i="23" s="1"/>
  <c r="D44" i="1"/>
  <c r="D18" i="20" s="1"/>
  <c r="H44" i="1"/>
  <c r="H18" i="20" s="1"/>
  <c r="C44" i="1"/>
  <c r="C18" i="20" s="1"/>
  <c r="G44" i="1"/>
  <c r="G18" i="20" s="1"/>
  <c r="B44" i="1"/>
  <c r="B18" i="20" s="1"/>
  <c r="F44" i="1"/>
  <c r="F18" i="20" s="1"/>
  <c r="E44" i="1"/>
  <c r="E18" i="20" s="1"/>
  <c r="I44" i="1"/>
  <c r="I18" i="20" s="1"/>
  <c r="C16" i="1"/>
  <c r="C17" i="9" s="1"/>
  <c r="C42" i="9" s="1"/>
  <c r="E16" i="1"/>
  <c r="E17" i="9" s="1"/>
  <c r="E42" i="9" s="1"/>
  <c r="G16" i="1"/>
  <c r="G17" i="9" s="1"/>
  <c r="G42" i="9" s="1"/>
  <c r="I16" i="1"/>
  <c r="I17" i="9" s="1"/>
  <c r="I42" i="9" s="1"/>
  <c r="B16" i="1"/>
  <c r="B17" i="9" s="1"/>
  <c r="B42" i="9" s="1"/>
  <c r="D16" i="1"/>
  <c r="D17" i="9" s="1"/>
  <c r="D42" i="9" s="1"/>
  <c r="F16" i="1"/>
  <c r="F17" i="9" s="1"/>
  <c r="F42" i="9" s="1"/>
  <c r="H16" i="1"/>
  <c r="H17" i="9" s="1"/>
  <c r="H42" i="9" s="1"/>
  <c r="B69" i="1"/>
  <c r="B17" i="24" s="1"/>
  <c r="B42" i="24" s="1"/>
  <c r="F69" i="1"/>
  <c r="F17" i="24" s="1"/>
  <c r="F42" i="24" s="1"/>
  <c r="C69" i="1"/>
  <c r="C17" i="24" s="1"/>
  <c r="C42" i="24" s="1"/>
  <c r="G69" i="1"/>
  <c r="G17" i="24" s="1"/>
  <c r="G42" i="24" s="1"/>
  <c r="D69" i="1"/>
  <c r="D17" i="24" s="1"/>
  <c r="D42" i="24" s="1"/>
  <c r="H69" i="1"/>
  <c r="H17" i="24" s="1"/>
  <c r="H42" i="24" s="1"/>
  <c r="E69" i="1"/>
  <c r="E17" i="24" s="1"/>
  <c r="E42" i="24" s="1"/>
  <c r="I69" i="1"/>
  <c r="I17" i="24" s="1"/>
  <c r="I42" i="24" s="1"/>
  <c r="D56" i="1"/>
  <c r="D17" i="23" s="1"/>
  <c r="D42" i="23" s="1"/>
  <c r="H56" i="1"/>
  <c r="H17" i="23" s="1"/>
  <c r="H42" i="23" s="1"/>
  <c r="E56" i="1"/>
  <c r="E17" i="23" s="1"/>
  <c r="E42" i="23" s="1"/>
  <c r="I56" i="1"/>
  <c r="I17" i="23" s="1"/>
  <c r="I42" i="23" s="1"/>
  <c r="B56" i="1"/>
  <c r="B17" i="23" s="1"/>
  <c r="B42" i="23" s="1"/>
  <c r="F56" i="1"/>
  <c r="F17" i="23" s="1"/>
  <c r="F42" i="23" s="1"/>
  <c r="C56" i="1"/>
  <c r="C17" i="23" s="1"/>
  <c r="C42" i="23" s="1"/>
  <c r="G56" i="1"/>
  <c r="G17" i="23" s="1"/>
  <c r="G42" i="23" s="1"/>
  <c r="D43" i="1"/>
  <c r="D17" i="20" s="1"/>
  <c r="D42" i="20" s="1"/>
  <c r="H43" i="1"/>
  <c r="H17" i="20" s="1"/>
  <c r="H42" i="20" s="1"/>
  <c r="C43" i="1"/>
  <c r="C17" i="20" s="1"/>
  <c r="C42" i="20" s="1"/>
  <c r="G43" i="1"/>
  <c r="G17" i="20" s="1"/>
  <c r="G42" i="20" s="1"/>
  <c r="B43" i="1"/>
  <c r="B17" i="20" s="1"/>
  <c r="B42" i="20" s="1"/>
  <c r="F43" i="1"/>
  <c r="F17" i="20" s="1"/>
  <c r="F42" i="20" s="1"/>
  <c r="E43" i="1"/>
  <c r="E17" i="20" s="1"/>
  <c r="E42" i="20" s="1"/>
  <c r="I43" i="1"/>
  <c r="I17" i="20" s="1"/>
  <c r="I42" i="20" s="1"/>
  <c r="C15" i="1"/>
  <c r="C16" i="9" s="1"/>
  <c r="E15" i="1"/>
  <c r="E16" i="9" s="1"/>
  <c r="G15" i="1"/>
  <c r="G16" i="9" s="1"/>
  <c r="I15" i="1"/>
  <c r="I16" i="9" s="1"/>
  <c r="B15" i="1"/>
  <c r="B16" i="9" s="1"/>
  <c r="D15" i="1"/>
  <c r="D16" i="9" s="1"/>
  <c r="F15" i="1"/>
  <c r="F16" i="9" s="1"/>
  <c r="H15" i="1"/>
  <c r="H16" i="9" s="1"/>
  <c r="B68" i="1"/>
  <c r="B16" i="24" s="1"/>
  <c r="F68" i="1"/>
  <c r="F16" i="24" s="1"/>
  <c r="C68" i="1"/>
  <c r="C16" i="24" s="1"/>
  <c r="G68" i="1"/>
  <c r="G16" i="24" s="1"/>
  <c r="D68" i="1"/>
  <c r="D16" i="24" s="1"/>
  <c r="H68" i="1"/>
  <c r="H16" i="24" s="1"/>
  <c r="E68" i="1"/>
  <c r="E16" i="24" s="1"/>
  <c r="I68" i="1"/>
  <c r="I16" i="24" s="1"/>
  <c r="D55" i="1"/>
  <c r="D16" i="23" s="1"/>
  <c r="H55" i="1"/>
  <c r="H16" i="23" s="1"/>
  <c r="E55" i="1"/>
  <c r="E16" i="23" s="1"/>
  <c r="I55" i="1"/>
  <c r="I16" i="23" s="1"/>
  <c r="B55" i="1"/>
  <c r="B16" i="23" s="1"/>
  <c r="F55" i="1"/>
  <c r="F16" i="23" s="1"/>
  <c r="C55" i="1"/>
  <c r="C16" i="23" s="1"/>
  <c r="G55" i="1"/>
  <c r="G16" i="23" s="1"/>
  <c r="D42" i="1"/>
  <c r="D16" i="20" s="1"/>
  <c r="H42" i="1"/>
  <c r="H16" i="20" s="1"/>
  <c r="C42" i="1"/>
  <c r="C16" i="20" s="1"/>
  <c r="G42" i="1"/>
  <c r="G16" i="20" s="1"/>
  <c r="B42" i="1"/>
  <c r="B16" i="20" s="1"/>
  <c r="F42" i="1"/>
  <c r="F16" i="20" s="1"/>
  <c r="E42" i="1"/>
  <c r="E16" i="20" s="1"/>
  <c r="I42" i="1"/>
  <c r="I16" i="20" s="1"/>
  <c r="C14" i="1"/>
  <c r="C15" i="9" s="1"/>
  <c r="E14" i="1"/>
  <c r="E15" i="9" s="1"/>
  <c r="G14" i="1"/>
  <c r="G15" i="9" s="1"/>
  <c r="I14" i="1"/>
  <c r="I15" i="9" s="1"/>
  <c r="B14" i="1"/>
  <c r="B15" i="9" s="1"/>
  <c r="D14" i="1"/>
  <c r="D15" i="9" s="1"/>
  <c r="F14" i="1"/>
  <c r="F15" i="9" s="1"/>
  <c r="H14" i="1"/>
  <c r="H15" i="9" s="1"/>
  <c r="B67" i="1"/>
  <c r="B15" i="24" s="1"/>
  <c r="F67" i="1"/>
  <c r="F15" i="24" s="1"/>
  <c r="C67" i="1"/>
  <c r="C15" i="24" s="1"/>
  <c r="G67" i="1"/>
  <c r="G15" i="24" s="1"/>
  <c r="D67" i="1"/>
  <c r="D15" i="24" s="1"/>
  <c r="H67" i="1"/>
  <c r="H15" i="24" s="1"/>
  <c r="E67" i="1"/>
  <c r="E15" i="24" s="1"/>
  <c r="I67" i="1"/>
  <c r="I15" i="24" s="1"/>
  <c r="D54" i="1"/>
  <c r="D15" i="23" s="1"/>
  <c r="H54" i="1"/>
  <c r="H15" i="23" s="1"/>
  <c r="E54" i="1"/>
  <c r="E15" i="23" s="1"/>
  <c r="I54" i="1"/>
  <c r="I15" i="23" s="1"/>
  <c r="B54" i="1"/>
  <c r="B15" i="23" s="1"/>
  <c r="F54" i="1"/>
  <c r="F15" i="23" s="1"/>
  <c r="C54" i="1"/>
  <c r="C15" i="23" s="1"/>
  <c r="G54" i="1"/>
  <c r="G15" i="23" s="1"/>
  <c r="D41" i="1"/>
  <c r="D15" i="20" s="1"/>
  <c r="H41" i="1"/>
  <c r="H15" i="20" s="1"/>
  <c r="C41" i="1"/>
  <c r="C15" i="20" s="1"/>
  <c r="G41" i="1"/>
  <c r="G15" i="20" s="1"/>
  <c r="B41" i="1"/>
  <c r="B15" i="20" s="1"/>
  <c r="F41" i="1"/>
  <c r="F15" i="20" s="1"/>
  <c r="E41" i="1"/>
  <c r="E15" i="20" s="1"/>
  <c r="I41" i="1"/>
  <c r="I15" i="20" s="1"/>
  <c r="C35" i="1"/>
  <c r="C10" i="22" s="1"/>
  <c r="C27" i="1"/>
  <c r="C15" i="22" s="1"/>
  <c r="E27" i="1"/>
  <c r="E15" i="22" s="1"/>
  <c r="G27" i="1"/>
  <c r="G15" i="22" s="1"/>
  <c r="I27" i="1"/>
  <c r="I15" i="22" s="1"/>
  <c r="C28" i="1"/>
  <c r="C16" i="22" s="1"/>
  <c r="E28" i="1"/>
  <c r="E16" i="22" s="1"/>
  <c r="G28" i="1"/>
  <c r="G16" i="22" s="1"/>
  <c r="I28" i="1"/>
  <c r="I16" i="22" s="1"/>
  <c r="C29" i="1"/>
  <c r="C17" i="22" s="1"/>
  <c r="C42" i="22" s="1"/>
  <c r="E29" i="1"/>
  <c r="E17" i="22" s="1"/>
  <c r="E42" i="22" s="1"/>
  <c r="G29" i="1"/>
  <c r="G17" i="22" s="1"/>
  <c r="G42" i="22" s="1"/>
  <c r="I29" i="1"/>
  <c r="I17" i="22" s="1"/>
  <c r="I42" i="22" s="1"/>
  <c r="C30" i="1"/>
  <c r="C18" i="22" s="1"/>
  <c r="E30" i="1"/>
  <c r="E18" i="22" s="1"/>
  <c r="G30" i="1"/>
  <c r="G18" i="22" s="1"/>
  <c r="I30" i="1"/>
  <c r="I18" i="22" s="1"/>
  <c r="C31" i="1"/>
  <c r="C19" i="22" s="1"/>
  <c r="E31" i="1"/>
  <c r="E19" i="22" s="1"/>
  <c r="G31" i="1"/>
  <c r="G19" i="22" s="1"/>
  <c r="I31" i="1"/>
  <c r="I19" i="22" s="1"/>
  <c r="C32" i="1"/>
  <c r="C20" i="22" s="1"/>
  <c r="E32" i="1"/>
  <c r="E20" i="22" s="1"/>
  <c r="G32" i="1"/>
  <c r="G20" i="22" s="1"/>
  <c r="I32" i="1"/>
  <c r="I20" i="22" s="1"/>
  <c r="C33" i="1"/>
  <c r="C21" i="22" s="1"/>
  <c r="E33" i="1"/>
  <c r="E21" i="22" s="1"/>
  <c r="G33" i="1"/>
  <c r="G21" i="22" s="1"/>
  <c r="I33" i="1"/>
  <c r="I21" i="22" s="1"/>
  <c r="M27" i="1"/>
  <c r="M15" i="22" s="1"/>
  <c r="O27" i="1"/>
  <c r="O15" i="22" s="1"/>
  <c r="Q27" i="1"/>
  <c r="Q15" i="22" s="1"/>
  <c r="S27" i="1"/>
  <c r="S15" i="22" s="1"/>
  <c r="M28" i="1"/>
  <c r="M16" i="22" s="1"/>
  <c r="O28" i="1"/>
  <c r="O16" i="22" s="1"/>
  <c r="Q28" i="1"/>
  <c r="Q16" i="22" s="1"/>
  <c r="S28" i="1"/>
  <c r="S16" i="22" s="1"/>
  <c r="M29" i="1"/>
  <c r="M17" i="22" s="1"/>
  <c r="M42" i="22" s="1"/>
  <c r="O29" i="1"/>
  <c r="O17" i="22" s="1"/>
  <c r="O42" i="22" s="1"/>
  <c r="Q29" i="1"/>
  <c r="Q17" i="22" s="1"/>
  <c r="Q42" i="22" s="1"/>
  <c r="S29" i="1"/>
  <c r="S17" i="22" s="1"/>
  <c r="S42" i="22" s="1"/>
  <c r="M30" i="1"/>
  <c r="M18" i="22" s="1"/>
  <c r="M32" i="22" s="1"/>
  <c r="O30" i="1"/>
  <c r="O18" i="22" s="1"/>
  <c r="O32" i="22" s="1"/>
  <c r="Q30" i="1"/>
  <c r="Q18" i="22" s="1"/>
  <c r="Q32" i="22" s="1"/>
  <c r="S30" i="1"/>
  <c r="S18" i="22" s="1"/>
  <c r="S32" i="22" s="1"/>
  <c r="M31" i="1"/>
  <c r="M19" i="22" s="1"/>
  <c r="O31" i="1"/>
  <c r="O19" i="22" s="1"/>
  <c r="Q31" i="1"/>
  <c r="Q19" i="22" s="1"/>
  <c r="S31" i="1"/>
  <c r="S19" i="22" s="1"/>
  <c r="M32" i="1"/>
  <c r="M20" i="22" s="1"/>
  <c r="O32" i="1"/>
  <c r="O20" i="22" s="1"/>
  <c r="Q32" i="1"/>
  <c r="Q20" i="22" s="1"/>
  <c r="S32" i="1"/>
  <c r="S20" i="22" s="1"/>
  <c r="M33" i="1"/>
  <c r="M21" i="22" s="1"/>
  <c r="O33" i="1"/>
  <c r="O21" i="22" s="1"/>
  <c r="Q33" i="1"/>
  <c r="Q21" i="22" s="1"/>
  <c r="S33" i="1"/>
  <c r="S21" i="22" s="1"/>
  <c r="W27" i="1"/>
  <c r="W15" i="22" s="1"/>
  <c r="Y27" i="1"/>
  <c r="Y15" i="22" s="1"/>
  <c r="AA27" i="1"/>
  <c r="AA15" i="22" s="1"/>
  <c r="AC27" i="1"/>
  <c r="AC15" i="22" s="1"/>
  <c r="W28" i="1"/>
  <c r="W16" i="22" s="1"/>
  <c r="Y28" i="1"/>
  <c r="Y16" i="22" s="1"/>
  <c r="AA28" i="1"/>
  <c r="AA16" i="22" s="1"/>
  <c r="AC28" i="1"/>
  <c r="AC16" i="22" s="1"/>
  <c r="W29" i="1"/>
  <c r="W17" i="22" s="1"/>
  <c r="W42" i="22" s="1"/>
  <c r="Y29" i="1"/>
  <c r="Y17" i="22" s="1"/>
  <c r="Y42" i="22" s="1"/>
  <c r="AA29" i="1"/>
  <c r="AA17" i="22" s="1"/>
  <c r="AA42" i="22" s="1"/>
  <c r="AC29" i="1"/>
  <c r="AC17" i="22" s="1"/>
  <c r="AC42" i="22" s="1"/>
  <c r="W30" i="1"/>
  <c r="W18" i="22" s="1"/>
  <c r="W32" i="22" s="1"/>
  <c r="Y30" i="1"/>
  <c r="Y18" i="22" s="1"/>
  <c r="Y32" i="22" s="1"/>
  <c r="AA30" i="1"/>
  <c r="AA18" i="22" s="1"/>
  <c r="AA32" i="22" s="1"/>
  <c r="AC30" i="1"/>
  <c r="AC18" i="22" s="1"/>
  <c r="AC32" i="22" s="1"/>
  <c r="W31" i="1"/>
  <c r="W19" i="22" s="1"/>
  <c r="Y31" i="1"/>
  <c r="Y19" i="22" s="1"/>
  <c r="AA31" i="1"/>
  <c r="AA19" i="22" s="1"/>
  <c r="AC31" i="1"/>
  <c r="AC19" i="22" s="1"/>
  <c r="W32" i="1"/>
  <c r="W20" i="22" s="1"/>
  <c r="Y32" i="1"/>
  <c r="Y20" i="22" s="1"/>
  <c r="AA32" i="1"/>
  <c r="AA20" i="22" s="1"/>
  <c r="AC32" i="1"/>
  <c r="AC20" i="22" s="1"/>
  <c r="W33" i="1"/>
  <c r="W21" i="22" s="1"/>
  <c r="Y33" i="1"/>
  <c r="Y21" i="22" s="1"/>
  <c r="AA33" i="1"/>
  <c r="AA21" i="22" s="1"/>
  <c r="AC33" i="1"/>
  <c r="AC21" i="22" s="1"/>
  <c r="B27" i="1"/>
  <c r="B15" i="22" s="1"/>
  <c r="D27" i="1"/>
  <c r="D15" i="22" s="1"/>
  <c r="F27" i="1"/>
  <c r="F15" i="22" s="1"/>
  <c r="H27" i="1"/>
  <c r="H15" i="22" s="1"/>
  <c r="B28" i="1"/>
  <c r="B16" i="22" s="1"/>
  <c r="D28" i="1"/>
  <c r="D16" i="22" s="1"/>
  <c r="F28" i="1"/>
  <c r="F16" i="22" s="1"/>
  <c r="H28" i="1"/>
  <c r="H16" i="22" s="1"/>
  <c r="B29" i="1"/>
  <c r="B17" i="22" s="1"/>
  <c r="B42" i="22" s="1"/>
  <c r="D29" i="1"/>
  <c r="D17" i="22" s="1"/>
  <c r="D42" i="22" s="1"/>
  <c r="F29" i="1"/>
  <c r="F17" i="22" s="1"/>
  <c r="F42" i="22" s="1"/>
  <c r="H29" i="1"/>
  <c r="H17" i="22" s="1"/>
  <c r="H42" i="22" s="1"/>
  <c r="B30" i="1"/>
  <c r="B18" i="22" s="1"/>
  <c r="D30" i="1"/>
  <c r="D18" i="22" s="1"/>
  <c r="F30" i="1"/>
  <c r="F18" i="22" s="1"/>
  <c r="H30" i="1"/>
  <c r="H18" i="22" s="1"/>
  <c r="B31" i="1"/>
  <c r="B19" i="22" s="1"/>
  <c r="D31" i="1"/>
  <c r="D19" i="22" s="1"/>
  <c r="F31" i="1"/>
  <c r="F19" i="22" s="1"/>
  <c r="H31" i="1"/>
  <c r="H19" i="22" s="1"/>
  <c r="B32" i="1"/>
  <c r="B20" i="22" s="1"/>
  <c r="D32" i="1"/>
  <c r="D20" i="22" s="1"/>
  <c r="F32" i="1"/>
  <c r="F20" i="22" s="1"/>
  <c r="H32" i="1"/>
  <c r="H20" i="22" s="1"/>
  <c r="B33" i="1"/>
  <c r="B21" i="22" s="1"/>
  <c r="D33" i="1"/>
  <c r="D21" i="22" s="1"/>
  <c r="F33" i="1"/>
  <c r="F21" i="22" s="1"/>
  <c r="H33" i="1"/>
  <c r="H21" i="22" s="1"/>
  <c r="L27" i="1"/>
  <c r="L15" i="22" s="1"/>
  <c r="N27" i="1"/>
  <c r="N15" i="22" s="1"/>
  <c r="P27" i="1"/>
  <c r="P15" i="22" s="1"/>
  <c r="R27" i="1"/>
  <c r="R15" i="22" s="1"/>
  <c r="L28" i="1"/>
  <c r="L16" i="22" s="1"/>
  <c r="N28" i="1"/>
  <c r="N16" i="22" s="1"/>
  <c r="P28" i="1"/>
  <c r="P16" i="22" s="1"/>
  <c r="R28" i="1"/>
  <c r="R16" i="22" s="1"/>
  <c r="L29" i="1"/>
  <c r="L17" i="22" s="1"/>
  <c r="L42" i="22" s="1"/>
  <c r="N29" i="1"/>
  <c r="N17" i="22" s="1"/>
  <c r="N42" i="22" s="1"/>
  <c r="P29" i="1"/>
  <c r="P17" i="22" s="1"/>
  <c r="P42" i="22" s="1"/>
  <c r="R29" i="1"/>
  <c r="R17" i="22" s="1"/>
  <c r="R42" i="22" s="1"/>
  <c r="L30" i="1"/>
  <c r="L18" i="22" s="1"/>
  <c r="L32" i="22" s="1"/>
  <c r="N30" i="1"/>
  <c r="N18" i="22" s="1"/>
  <c r="N32" i="22" s="1"/>
  <c r="P30" i="1"/>
  <c r="P18" i="22" s="1"/>
  <c r="P32" i="22" s="1"/>
  <c r="R30" i="1"/>
  <c r="R18" i="22" s="1"/>
  <c r="R32" i="22" s="1"/>
  <c r="L31" i="1"/>
  <c r="L19" i="22" s="1"/>
  <c r="N31" i="1"/>
  <c r="N19" i="22" s="1"/>
  <c r="P31" i="1"/>
  <c r="P19" i="22" s="1"/>
  <c r="R31" i="1"/>
  <c r="R19" i="22" s="1"/>
  <c r="L32" i="1"/>
  <c r="L20" i="22" s="1"/>
  <c r="N32" i="1"/>
  <c r="N20" i="22" s="1"/>
  <c r="P32" i="1"/>
  <c r="P20" i="22" s="1"/>
  <c r="R32" i="1"/>
  <c r="R20" i="22" s="1"/>
  <c r="L33" i="1"/>
  <c r="L21" i="22" s="1"/>
  <c r="N33" i="1"/>
  <c r="N21" i="22" s="1"/>
  <c r="P33" i="1"/>
  <c r="P21" i="22" s="1"/>
  <c r="R33" i="1"/>
  <c r="R21" i="22" s="1"/>
  <c r="V27" i="1"/>
  <c r="V15" i="22" s="1"/>
  <c r="X27" i="1"/>
  <c r="X15" i="22" s="1"/>
  <c r="Z27" i="1"/>
  <c r="Z15" i="22" s="1"/>
  <c r="AB27" i="1"/>
  <c r="AB15" i="22" s="1"/>
  <c r="V28" i="1"/>
  <c r="V16" i="22" s="1"/>
  <c r="X28" i="1"/>
  <c r="X16" i="22" s="1"/>
  <c r="Z28" i="1"/>
  <c r="Z16" i="22" s="1"/>
  <c r="AB28" i="1"/>
  <c r="AB16" i="22" s="1"/>
  <c r="V29" i="1"/>
  <c r="V17" i="22" s="1"/>
  <c r="V42" i="22" s="1"/>
  <c r="X29" i="1"/>
  <c r="X17" i="22" s="1"/>
  <c r="X42" i="22" s="1"/>
  <c r="Z29" i="1"/>
  <c r="Z17" i="22" s="1"/>
  <c r="Z42" i="22" s="1"/>
  <c r="AB29" i="1"/>
  <c r="AB17" i="22" s="1"/>
  <c r="AB42" i="22" s="1"/>
  <c r="V30" i="1"/>
  <c r="V18" i="22" s="1"/>
  <c r="V32" i="22" s="1"/>
  <c r="X30" i="1"/>
  <c r="X18" i="22" s="1"/>
  <c r="X32" i="22" s="1"/>
  <c r="Z30" i="1"/>
  <c r="Z18" i="22" s="1"/>
  <c r="Z32" i="22" s="1"/>
  <c r="AB30" i="1"/>
  <c r="AB18" i="22" s="1"/>
  <c r="AB32" i="22" s="1"/>
  <c r="V31" i="1"/>
  <c r="V19" i="22" s="1"/>
  <c r="X31" i="1"/>
  <c r="X19" i="22" s="1"/>
  <c r="Z31" i="1"/>
  <c r="Z19" i="22" s="1"/>
  <c r="AB31" i="1"/>
  <c r="AB19" i="22" s="1"/>
  <c r="V32" i="1"/>
  <c r="V20" i="22" s="1"/>
  <c r="X32" i="1"/>
  <c r="X20" i="22" s="1"/>
  <c r="Z32" i="1"/>
  <c r="Z20" i="22" s="1"/>
  <c r="AB32" i="1"/>
  <c r="AB20" i="22" s="1"/>
  <c r="V33" i="1"/>
  <c r="V21" i="22" s="1"/>
  <c r="X33" i="1"/>
  <c r="X21" i="22" s="1"/>
  <c r="Z33" i="1"/>
  <c r="Z21" i="22" s="1"/>
  <c r="AB33" i="1"/>
  <c r="AB21" i="22" s="1"/>
  <c r="R24" i="9" l="1"/>
  <c r="R31" i="9"/>
  <c r="N24" i="9"/>
  <c r="N31" i="9"/>
  <c r="S24" i="9"/>
  <c r="S31" i="9"/>
  <c r="O24" i="9"/>
  <c r="O31" i="9"/>
  <c r="AB24" i="9"/>
  <c r="AB31" i="9"/>
  <c r="X24" i="9"/>
  <c r="X31" i="9"/>
  <c r="AC24" i="9"/>
  <c r="AC31" i="9"/>
  <c r="Y24" i="9"/>
  <c r="Y31" i="9"/>
  <c r="P24" i="9"/>
  <c r="P31" i="9"/>
  <c r="Q24" i="9"/>
  <c r="Q31" i="9"/>
  <c r="M24" i="9"/>
  <c r="M31" i="9"/>
  <c r="Z24" i="9"/>
  <c r="Z31" i="9"/>
  <c r="AA24" i="9"/>
  <c r="AA31" i="9"/>
  <c r="W24" i="9"/>
  <c r="W31" i="9"/>
  <c r="B31" i="9"/>
  <c r="B25" i="9"/>
  <c r="B27" i="9" s="1"/>
  <c r="B24" i="9"/>
  <c r="B26" i="9" s="1"/>
  <c r="B3" i="9"/>
  <c r="B4" i="9" s="1"/>
  <c r="B6" i="9"/>
  <c r="D32" i="22"/>
  <c r="I32" i="22"/>
  <c r="E32" i="22"/>
  <c r="F32" i="22"/>
  <c r="B32" i="22"/>
  <c r="G32" i="22"/>
  <c r="C32" i="22"/>
  <c r="I32" i="20"/>
  <c r="F32" i="20"/>
  <c r="G32" i="20"/>
  <c r="H32" i="20"/>
  <c r="G32" i="23"/>
  <c r="F32" i="23"/>
  <c r="I32" i="23"/>
  <c r="H32" i="23"/>
  <c r="I32" i="24"/>
  <c r="H32" i="24"/>
  <c r="G32" i="24"/>
  <c r="F32" i="24"/>
  <c r="H32" i="22"/>
  <c r="E32" i="20"/>
  <c r="B32" i="20"/>
  <c r="C32" i="20"/>
  <c r="D32" i="20"/>
  <c r="C32" i="23"/>
  <c r="B32" i="23"/>
  <c r="E32" i="23"/>
  <c r="D32" i="23"/>
  <c r="E32" i="24"/>
  <c r="D32" i="24"/>
  <c r="C32" i="24"/>
  <c r="B32" i="24"/>
  <c r="AF41" i="1"/>
  <c r="AF15" i="20" s="1"/>
  <c r="AF31" i="20" s="1"/>
  <c r="AJ14" i="1"/>
  <c r="AJ15" i="9" s="1"/>
  <c r="AF42" i="1"/>
  <c r="AF16" i="20" s="1"/>
  <c r="AK15" i="1"/>
  <c r="AK16" i="9" s="1"/>
  <c r="AG15" i="1"/>
  <c r="AG16" i="9" s="1"/>
  <c r="AF15" i="1"/>
  <c r="AF16" i="9" s="1"/>
  <c r="AF43" i="1"/>
  <c r="AF17" i="20" s="1"/>
  <c r="AF42" i="20" s="1"/>
  <c r="AK16" i="1"/>
  <c r="AK17" i="9" s="1"/>
  <c r="AK42" i="9" s="1"/>
  <c r="AG16" i="1"/>
  <c r="AG17" i="9" s="1"/>
  <c r="AG42" i="9" s="1"/>
  <c r="AF16" i="1"/>
  <c r="AF17" i="9" s="1"/>
  <c r="AF42" i="9" s="1"/>
  <c r="AH44" i="1"/>
  <c r="AH18" i="20" s="1"/>
  <c r="AH32" i="20" s="1"/>
  <c r="AK17" i="1"/>
  <c r="AK18" i="9" s="1"/>
  <c r="AK32" i="9" s="1"/>
  <c r="AG17" i="1"/>
  <c r="AG18" i="9" s="1"/>
  <c r="AG32" i="9" s="1"/>
  <c r="AF17" i="1"/>
  <c r="AF18" i="9" s="1"/>
  <c r="AF32" i="9" s="1"/>
  <c r="AK18" i="1"/>
  <c r="AK19" i="9" s="1"/>
  <c r="AG18" i="1"/>
  <c r="AG19" i="9" s="1"/>
  <c r="AJ18" i="1"/>
  <c r="AJ19" i="9" s="1"/>
  <c r="AF18" i="1"/>
  <c r="AF19" i="9" s="1"/>
  <c r="AM19" i="1"/>
  <c r="AM20" i="9" s="1"/>
  <c r="AI19" i="1"/>
  <c r="AI20" i="9" s="1"/>
  <c r="AL19" i="1"/>
  <c r="AL20" i="9" s="1"/>
  <c r="AH19" i="1"/>
  <c r="AH20" i="9" s="1"/>
  <c r="AL47" i="1"/>
  <c r="AL21" i="20" s="1"/>
  <c r="AK20" i="1"/>
  <c r="AK21" i="9" s="1"/>
  <c r="AG20" i="1"/>
  <c r="AG21" i="9" s="1"/>
  <c r="AF20" i="1"/>
  <c r="AF21" i="9" s="1"/>
  <c r="AG33" i="1"/>
  <c r="AG21" i="22" s="1"/>
  <c r="AG32" i="1"/>
  <c r="AG20" i="22" s="1"/>
  <c r="AG31" i="1"/>
  <c r="AG19" i="22" s="1"/>
  <c r="G35" i="1"/>
  <c r="G10" i="22" s="1"/>
  <c r="I35" i="1"/>
  <c r="I10" i="22" s="1"/>
  <c r="E35" i="1"/>
  <c r="E10" i="22" s="1"/>
  <c r="H35" i="1"/>
  <c r="H10" i="22" s="1"/>
  <c r="AF33" i="1"/>
  <c r="AF21" i="22" s="1"/>
  <c r="AF32" i="1"/>
  <c r="AF20" i="22" s="1"/>
  <c r="AF31" i="1"/>
  <c r="AF19" i="22" s="1"/>
  <c r="AF30" i="1"/>
  <c r="AF18" i="22" s="1"/>
  <c r="AF32" i="22" s="1"/>
  <c r="AF29" i="1"/>
  <c r="AF17" i="22" s="1"/>
  <c r="AF42" i="22" s="1"/>
  <c r="AF28" i="1"/>
  <c r="AF16" i="22" s="1"/>
  <c r="AF27" i="1"/>
  <c r="AF15" i="22" s="1"/>
  <c r="B3" i="22" s="1"/>
  <c r="V24" i="22"/>
  <c r="V31" i="22"/>
  <c r="L24" i="22"/>
  <c r="L31" i="22"/>
  <c r="B24" i="22"/>
  <c r="B26" i="22" s="1"/>
  <c r="B28" i="22" s="1"/>
  <c r="B43" i="22" s="1"/>
  <c r="B25" i="22"/>
  <c r="B27" i="22" s="1"/>
  <c r="B31" i="22"/>
  <c r="AK32" i="1"/>
  <c r="AK20" i="22" s="1"/>
  <c r="AG30" i="1"/>
  <c r="AG18" i="22" s="1"/>
  <c r="AG32" i="22" s="1"/>
  <c r="AG29" i="1"/>
  <c r="AG17" i="22" s="1"/>
  <c r="AG42" i="22" s="1"/>
  <c r="AK28" i="1"/>
  <c r="AK16" i="22" s="1"/>
  <c r="AK27" i="1"/>
  <c r="AK15" i="22" s="1"/>
  <c r="G3" i="22" s="1"/>
  <c r="G6" i="22" s="1"/>
  <c r="AA33" i="22" s="1"/>
  <c r="AA41" i="22" s="1"/>
  <c r="W24" i="22"/>
  <c r="W31" i="22"/>
  <c r="Q24" i="22"/>
  <c r="Q31" i="22"/>
  <c r="G24" i="22"/>
  <c r="G26" i="22" s="1"/>
  <c r="G28" i="22" s="1"/>
  <c r="G43" i="22" s="1"/>
  <c r="G25" i="22"/>
  <c r="G27" i="22" s="1"/>
  <c r="G31" i="22"/>
  <c r="E31" i="20"/>
  <c r="E3" i="20"/>
  <c r="E48" i="21" s="1"/>
  <c r="E62" i="21" s="1"/>
  <c r="E24" i="20"/>
  <c r="E4" i="20"/>
  <c r="D31" i="20"/>
  <c r="D3" i="20"/>
  <c r="D48" i="21" s="1"/>
  <c r="D24" i="20"/>
  <c r="D4" i="20"/>
  <c r="B3" i="23"/>
  <c r="B49" i="21" s="1"/>
  <c r="B63" i="21" s="1"/>
  <c r="B24" i="23"/>
  <c r="B26" i="23" s="1"/>
  <c r="B28" i="23" s="1"/>
  <c r="B43" i="23" s="1"/>
  <c r="B4" i="23"/>
  <c r="B25" i="23"/>
  <c r="B27" i="23" s="1"/>
  <c r="B31" i="23"/>
  <c r="D3" i="23"/>
  <c r="D49" i="21" s="1"/>
  <c r="D63" i="21" s="1"/>
  <c r="D24" i="23"/>
  <c r="D26" i="23" s="1"/>
  <c r="D28" i="23" s="1"/>
  <c r="D43" i="23" s="1"/>
  <c r="D4" i="23"/>
  <c r="D25" i="23"/>
  <c r="D27" i="23" s="1"/>
  <c r="D31" i="23"/>
  <c r="D24" i="24"/>
  <c r="D26" i="24" s="1"/>
  <c r="D28" i="24" s="1"/>
  <c r="D43" i="24" s="1"/>
  <c r="D25" i="24"/>
  <c r="D27" i="24" s="1"/>
  <c r="D31" i="24"/>
  <c r="C24" i="24"/>
  <c r="C26" i="24" s="1"/>
  <c r="C28" i="24" s="1"/>
  <c r="C43" i="24" s="1"/>
  <c r="C25" i="24"/>
  <c r="C27" i="24" s="1"/>
  <c r="C31" i="24"/>
  <c r="F25" i="9"/>
  <c r="F27" i="9" s="1"/>
  <c r="F24" i="9"/>
  <c r="F26" i="9" s="1"/>
  <c r="F28" i="9" s="1"/>
  <c r="F43" i="9" s="1"/>
  <c r="F31" i="9"/>
  <c r="F3" i="9"/>
  <c r="F4" i="9" s="1"/>
  <c r="C25" i="9"/>
  <c r="C27" i="9" s="1"/>
  <c r="C24" i="9"/>
  <c r="C26" i="9" s="1"/>
  <c r="C28" i="9" s="1"/>
  <c r="C43" i="9" s="1"/>
  <c r="C31" i="9"/>
  <c r="C3" i="9"/>
  <c r="C4" i="9" s="1"/>
  <c r="G32" i="9"/>
  <c r="O31" i="20"/>
  <c r="O24" i="20"/>
  <c r="M31" i="20"/>
  <c r="M24" i="20"/>
  <c r="M24" i="23"/>
  <c r="M31" i="23"/>
  <c r="O24" i="23"/>
  <c r="O31" i="23"/>
  <c r="E3" i="24"/>
  <c r="E50" i="21" s="1"/>
  <c r="E64" i="21" s="1"/>
  <c r="O24" i="24"/>
  <c r="O31" i="24"/>
  <c r="L24" i="24"/>
  <c r="L31" i="24"/>
  <c r="V31" i="20"/>
  <c r="V24" i="20"/>
  <c r="X31" i="20"/>
  <c r="X24" i="20"/>
  <c r="D6" i="20"/>
  <c r="X33" i="20" s="1"/>
  <c r="X41" i="20" s="1"/>
  <c r="W24" i="23"/>
  <c r="W31" i="23"/>
  <c r="Y24" i="23"/>
  <c r="Y31" i="23"/>
  <c r="E6" i="24"/>
  <c r="Y33" i="24" s="1"/>
  <c r="Y41" i="24" s="1"/>
  <c r="Y24" i="24"/>
  <c r="Y31" i="24"/>
  <c r="W24" i="24"/>
  <c r="W31" i="24"/>
  <c r="AH24" i="20"/>
  <c r="AH31" i="20"/>
  <c r="D7" i="20"/>
  <c r="AH33" i="20" s="1"/>
  <c r="AH41" i="20" s="1"/>
  <c r="AG24" i="23"/>
  <c r="AG31" i="23"/>
  <c r="AH24" i="23"/>
  <c r="D7" i="23"/>
  <c r="AH33" i="23" s="1"/>
  <c r="AH41" i="23" s="1"/>
  <c r="AH31" i="23"/>
  <c r="AH24" i="24"/>
  <c r="AH31" i="24"/>
  <c r="AF24" i="24"/>
  <c r="AF31" i="24"/>
  <c r="AG24" i="9"/>
  <c r="AG31" i="9"/>
  <c r="AF31" i="9"/>
  <c r="AF24" i="9"/>
  <c r="AL33" i="1"/>
  <c r="AL21" i="22" s="1"/>
  <c r="AH33" i="1"/>
  <c r="AH21" i="22" s="1"/>
  <c r="AL32" i="1"/>
  <c r="AL20" i="22" s="1"/>
  <c r="AH32" i="1"/>
  <c r="AH20" i="22" s="1"/>
  <c r="AL31" i="1"/>
  <c r="AL19" i="22" s="1"/>
  <c r="AH31" i="1"/>
  <c r="AH19" i="22" s="1"/>
  <c r="AL30" i="1"/>
  <c r="AL18" i="22" s="1"/>
  <c r="AL32" i="22" s="1"/>
  <c r="AH30" i="1"/>
  <c r="AH18" i="22" s="1"/>
  <c r="AH32" i="22" s="1"/>
  <c r="AL29" i="1"/>
  <c r="AL17" i="22" s="1"/>
  <c r="AL42" i="22" s="1"/>
  <c r="AH29" i="1"/>
  <c r="AH17" i="22" s="1"/>
  <c r="AH42" i="22" s="1"/>
  <c r="AL28" i="1"/>
  <c r="AL16" i="22" s="1"/>
  <c r="AH28" i="1"/>
  <c r="AH16" i="22" s="1"/>
  <c r="AL27" i="1"/>
  <c r="AL15" i="22" s="1"/>
  <c r="AH27" i="1"/>
  <c r="AH15" i="22" s="1"/>
  <c r="AB24" i="22"/>
  <c r="AB31" i="22"/>
  <c r="X24" i="22"/>
  <c r="X31" i="22"/>
  <c r="R24" i="22"/>
  <c r="R31" i="22"/>
  <c r="N24" i="22"/>
  <c r="N31" i="22"/>
  <c r="H3" i="22"/>
  <c r="H24" i="22"/>
  <c r="H26" i="22" s="1"/>
  <c r="H28" i="22" s="1"/>
  <c r="H43" i="22" s="1"/>
  <c r="H4" i="22"/>
  <c r="H25" i="22"/>
  <c r="H27" i="22" s="1"/>
  <c r="H31" i="22"/>
  <c r="D3" i="22"/>
  <c r="D4" i="22" s="1"/>
  <c r="D24" i="22"/>
  <c r="D26" i="22" s="1"/>
  <c r="D28" i="22" s="1"/>
  <c r="D43" i="22" s="1"/>
  <c r="D25" i="22"/>
  <c r="D27" i="22" s="1"/>
  <c r="D31" i="22"/>
  <c r="AM33" i="1"/>
  <c r="AM21" i="22" s="1"/>
  <c r="AI33" i="1"/>
  <c r="AI21" i="22" s="1"/>
  <c r="AM32" i="1"/>
  <c r="AM20" i="22" s="1"/>
  <c r="AI32" i="1"/>
  <c r="AI20" i="22" s="1"/>
  <c r="AM31" i="1"/>
  <c r="AM19" i="22" s="1"/>
  <c r="AI31" i="1"/>
  <c r="AI19" i="22" s="1"/>
  <c r="AM30" i="1"/>
  <c r="AM18" i="22" s="1"/>
  <c r="AM32" i="22" s="1"/>
  <c r="AI30" i="1"/>
  <c r="AI18" i="22" s="1"/>
  <c r="AI32" i="22" s="1"/>
  <c r="AM29" i="1"/>
  <c r="AM17" i="22" s="1"/>
  <c r="AM42" i="22" s="1"/>
  <c r="AI29" i="1"/>
  <c r="AI17" i="22" s="1"/>
  <c r="AI42" i="22" s="1"/>
  <c r="AM28" i="1"/>
  <c r="AM16" i="22" s="1"/>
  <c r="AI28" i="1"/>
  <c r="AI16" i="22" s="1"/>
  <c r="AM27" i="1"/>
  <c r="AM15" i="22" s="1"/>
  <c r="I3" i="22" s="1"/>
  <c r="AI27" i="1"/>
  <c r="AI15" i="22" s="1"/>
  <c r="AC24" i="22"/>
  <c r="AC31" i="22"/>
  <c r="Y24" i="22"/>
  <c r="Y31" i="22"/>
  <c r="S24" i="22"/>
  <c r="S31" i="22"/>
  <c r="O24" i="22"/>
  <c r="O31" i="22"/>
  <c r="I24" i="22"/>
  <c r="I26" i="22" s="1"/>
  <c r="I28" i="22" s="1"/>
  <c r="I43" i="22" s="1"/>
  <c r="I25" i="22"/>
  <c r="I27" i="22" s="1"/>
  <c r="I31" i="22"/>
  <c r="E3" i="22"/>
  <c r="E24" i="22"/>
  <c r="E26" i="22" s="1"/>
  <c r="E28" i="22" s="1"/>
  <c r="E43" i="22" s="1"/>
  <c r="E4" i="22"/>
  <c r="E25" i="22"/>
  <c r="E27" i="22" s="1"/>
  <c r="E31" i="22"/>
  <c r="I31" i="20"/>
  <c r="I3" i="20"/>
  <c r="I48" i="21" s="1"/>
  <c r="I24" i="20"/>
  <c r="I4" i="20"/>
  <c r="F31" i="20"/>
  <c r="F3" i="20"/>
  <c r="F48" i="21" s="1"/>
  <c r="F62" i="21" s="1"/>
  <c r="F24" i="20"/>
  <c r="F4" i="20"/>
  <c r="G31" i="20"/>
  <c r="G3" i="20"/>
  <c r="G48" i="21" s="1"/>
  <c r="G62" i="21" s="1"/>
  <c r="G24" i="20"/>
  <c r="G4" i="20"/>
  <c r="H31" i="20"/>
  <c r="H24" i="20"/>
  <c r="G3" i="23"/>
  <c r="G49" i="21" s="1"/>
  <c r="G63" i="21" s="1"/>
  <c r="G24" i="23"/>
  <c r="G26" i="23" s="1"/>
  <c r="G28" i="23" s="1"/>
  <c r="G43" i="23" s="1"/>
  <c r="G4" i="23"/>
  <c r="G25" i="23"/>
  <c r="G27" i="23" s="1"/>
  <c r="G31" i="23"/>
  <c r="F3" i="23"/>
  <c r="F49" i="21" s="1"/>
  <c r="F63" i="21" s="1"/>
  <c r="F24" i="23"/>
  <c r="F26" i="23" s="1"/>
  <c r="F28" i="23" s="1"/>
  <c r="F43" i="23" s="1"/>
  <c r="F4" i="23"/>
  <c r="F25" i="23"/>
  <c r="F27" i="23" s="1"/>
  <c r="F31" i="23"/>
  <c r="I3" i="23"/>
  <c r="I49" i="21" s="1"/>
  <c r="I63" i="21" s="1"/>
  <c r="I24" i="23"/>
  <c r="I26" i="23" s="1"/>
  <c r="I28" i="23" s="1"/>
  <c r="I43" i="23" s="1"/>
  <c r="I25" i="23"/>
  <c r="I27" i="23" s="1"/>
  <c r="I31" i="23"/>
  <c r="H3" i="23"/>
  <c r="H49" i="21" s="1"/>
  <c r="H63" i="21" s="1"/>
  <c r="H24" i="23"/>
  <c r="H26" i="23" s="1"/>
  <c r="H28" i="23" s="1"/>
  <c r="H43" i="23" s="1"/>
  <c r="H4" i="23"/>
  <c r="H25" i="23"/>
  <c r="H27" i="23" s="1"/>
  <c r="H31" i="23"/>
  <c r="I24" i="24"/>
  <c r="I26" i="24" s="1"/>
  <c r="I28" i="24" s="1"/>
  <c r="I43" i="24" s="1"/>
  <c r="I25" i="24"/>
  <c r="I27" i="24" s="1"/>
  <c r="I31" i="24"/>
  <c r="H24" i="24"/>
  <c r="H26" i="24" s="1"/>
  <c r="H28" i="24" s="1"/>
  <c r="H43" i="24" s="1"/>
  <c r="H25" i="24"/>
  <c r="H27" i="24" s="1"/>
  <c r="H31" i="24"/>
  <c r="G24" i="24"/>
  <c r="G26" i="24" s="1"/>
  <c r="G28" i="24" s="1"/>
  <c r="G43" i="24" s="1"/>
  <c r="G25" i="24"/>
  <c r="G27" i="24" s="1"/>
  <c r="G31" i="24"/>
  <c r="F3" i="24"/>
  <c r="F5" i="24" s="1"/>
  <c r="P33" i="24" s="1"/>
  <c r="P41" i="24" s="1"/>
  <c r="F24" i="24"/>
  <c r="F26" i="24" s="1"/>
  <c r="F28" i="24" s="1"/>
  <c r="F43" i="24" s="1"/>
  <c r="F4" i="24"/>
  <c r="F25" i="24"/>
  <c r="F27" i="24" s="1"/>
  <c r="F31" i="24"/>
  <c r="H25" i="9"/>
  <c r="H27" i="9" s="1"/>
  <c r="H24" i="9"/>
  <c r="H26" i="9" s="1"/>
  <c r="H28" i="9" s="1"/>
  <c r="H43" i="9" s="1"/>
  <c r="H31" i="9"/>
  <c r="H3" i="9"/>
  <c r="H4" i="9" s="1"/>
  <c r="D25" i="9"/>
  <c r="D27" i="9" s="1"/>
  <c r="D24" i="9"/>
  <c r="D26" i="9" s="1"/>
  <c r="D28" i="9" s="1"/>
  <c r="D43" i="9" s="1"/>
  <c r="D31" i="9"/>
  <c r="I25" i="9"/>
  <c r="I27" i="9" s="1"/>
  <c r="I24" i="9"/>
  <c r="I26" i="9" s="1"/>
  <c r="I28" i="9" s="1"/>
  <c r="I43" i="9" s="1"/>
  <c r="I31" i="9"/>
  <c r="I3" i="9"/>
  <c r="I4" i="9" s="1"/>
  <c r="E25" i="9"/>
  <c r="E27" i="9" s="1"/>
  <c r="E24" i="9"/>
  <c r="E26" i="9" s="1"/>
  <c r="E28" i="9" s="1"/>
  <c r="E43" i="9" s="1"/>
  <c r="E31" i="9"/>
  <c r="E3" i="9"/>
  <c r="E4" i="9" s="1"/>
  <c r="H32" i="9"/>
  <c r="D32" i="9"/>
  <c r="I32" i="9"/>
  <c r="E32" i="9"/>
  <c r="S31" i="20"/>
  <c r="S24" i="20"/>
  <c r="P31" i="20"/>
  <c r="P24" i="20"/>
  <c r="Q31" i="20"/>
  <c r="Q24" i="20"/>
  <c r="R31" i="20"/>
  <c r="R24" i="20"/>
  <c r="Q24" i="23"/>
  <c r="Q31" i="23"/>
  <c r="P24" i="23"/>
  <c r="P31" i="23"/>
  <c r="S24" i="23"/>
  <c r="S31" i="23"/>
  <c r="R24" i="23"/>
  <c r="R31" i="23"/>
  <c r="I3" i="24"/>
  <c r="I50" i="21" s="1"/>
  <c r="I64" i="21" s="1"/>
  <c r="S24" i="24"/>
  <c r="S31" i="24"/>
  <c r="R24" i="24"/>
  <c r="R31" i="24"/>
  <c r="Q24" i="24"/>
  <c r="Q31" i="24"/>
  <c r="P24" i="24"/>
  <c r="P31" i="24"/>
  <c r="AC31" i="20"/>
  <c r="AC24" i="20"/>
  <c r="I6" i="20"/>
  <c r="AC33" i="20" s="1"/>
  <c r="AC41" i="20" s="1"/>
  <c r="Z31" i="20"/>
  <c r="Z24" i="20"/>
  <c r="AA31" i="20"/>
  <c r="AA24" i="20"/>
  <c r="G6" i="20"/>
  <c r="AA33" i="20" s="1"/>
  <c r="AA41" i="20" s="1"/>
  <c r="AB31" i="20"/>
  <c r="AB24" i="20"/>
  <c r="AA24" i="23"/>
  <c r="AA31" i="23"/>
  <c r="Z24" i="23"/>
  <c r="Z31" i="23"/>
  <c r="AC24" i="23"/>
  <c r="AC31" i="23"/>
  <c r="AB24" i="23"/>
  <c r="AB31" i="23"/>
  <c r="AC24" i="24"/>
  <c r="AC31" i="24"/>
  <c r="H3" i="24"/>
  <c r="H50" i="21" s="1"/>
  <c r="H64" i="21" s="1"/>
  <c r="AB24" i="24"/>
  <c r="H6" i="24"/>
  <c r="AB33" i="24" s="1"/>
  <c r="AB41" i="24" s="1"/>
  <c r="AB31" i="24"/>
  <c r="AA24" i="24"/>
  <c r="AA31" i="24"/>
  <c r="Z24" i="24"/>
  <c r="Z31" i="24"/>
  <c r="AM31" i="20"/>
  <c r="I69" i="21" s="1"/>
  <c r="AM24" i="20"/>
  <c r="AL41" i="1"/>
  <c r="AL15" i="20" s="1"/>
  <c r="AK31" i="20"/>
  <c r="AK24" i="20"/>
  <c r="AJ24" i="20"/>
  <c r="AJ31" i="20"/>
  <c r="F7" i="20"/>
  <c r="AJ33" i="20" s="1"/>
  <c r="AJ41" i="20" s="1"/>
  <c r="AK24" i="23"/>
  <c r="AK31" i="23"/>
  <c r="AJ24" i="23"/>
  <c r="AJ31" i="23"/>
  <c r="AM24" i="23"/>
  <c r="AM31" i="23"/>
  <c r="AL24" i="23"/>
  <c r="AL31" i="23"/>
  <c r="AM24" i="24"/>
  <c r="AM31" i="24"/>
  <c r="AL24" i="24"/>
  <c r="AL31" i="24"/>
  <c r="G3" i="24"/>
  <c r="G50" i="21" s="1"/>
  <c r="G64" i="21" s="1"/>
  <c r="AK24" i="24"/>
  <c r="AK31" i="24"/>
  <c r="AJ24" i="24"/>
  <c r="AJ31" i="24"/>
  <c r="AM24" i="9"/>
  <c r="AM31" i="9"/>
  <c r="AI24" i="9"/>
  <c r="AI31" i="9"/>
  <c r="AL31" i="9"/>
  <c r="AL24" i="9"/>
  <c r="AH14" i="1"/>
  <c r="AH15" i="9" s="1"/>
  <c r="AL42" i="1"/>
  <c r="AL16" i="20" s="1"/>
  <c r="AM15" i="1"/>
  <c r="AM16" i="9" s="1"/>
  <c r="AI15" i="1"/>
  <c r="AI16" i="9" s="1"/>
  <c r="AH15" i="1"/>
  <c r="AH16" i="9" s="1"/>
  <c r="AL43" i="1"/>
  <c r="AL17" i="20" s="1"/>
  <c r="AL42" i="20" s="1"/>
  <c r="AM16" i="1"/>
  <c r="AM17" i="9" s="1"/>
  <c r="AM42" i="9" s="1"/>
  <c r="AI16" i="1"/>
  <c r="AI17" i="9" s="1"/>
  <c r="AI42" i="9" s="1"/>
  <c r="AH16" i="1"/>
  <c r="AH17" i="9" s="1"/>
  <c r="AH42" i="9" s="1"/>
  <c r="AM44" i="1"/>
  <c r="AM18" i="20" s="1"/>
  <c r="AM32" i="20" s="1"/>
  <c r="AM17" i="1"/>
  <c r="AM18" i="9" s="1"/>
  <c r="AM32" i="9" s="1"/>
  <c r="AI17" i="1"/>
  <c r="AI18" i="9" s="1"/>
  <c r="AI32" i="9" s="1"/>
  <c r="AH17" i="1"/>
  <c r="AH18" i="9" s="1"/>
  <c r="AH32" i="9" s="1"/>
  <c r="AM18" i="1"/>
  <c r="AM19" i="9" s="1"/>
  <c r="AI18" i="1"/>
  <c r="AI19" i="9" s="1"/>
  <c r="AL18" i="1"/>
  <c r="AL19" i="9" s="1"/>
  <c r="AH18" i="1"/>
  <c r="AH19" i="9" s="1"/>
  <c r="AF19" i="1"/>
  <c r="AF20" i="9" s="1"/>
  <c r="AK19" i="1"/>
  <c r="AK20" i="9" s="1"/>
  <c r="AG19" i="1"/>
  <c r="AG20" i="9" s="1"/>
  <c r="AJ19" i="1"/>
  <c r="AJ20" i="9" s="1"/>
  <c r="AH47" i="1"/>
  <c r="AH21" i="20" s="1"/>
  <c r="AM20" i="1"/>
  <c r="AM21" i="9" s="1"/>
  <c r="AI20" i="1"/>
  <c r="AI21" i="9" s="1"/>
  <c r="AH20" i="1"/>
  <c r="AH21" i="9" s="1"/>
  <c r="AJ33" i="1"/>
  <c r="AJ21" i="22" s="1"/>
  <c r="AJ32" i="1"/>
  <c r="AJ20" i="22" s="1"/>
  <c r="AJ31" i="1"/>
  <c r="AJ19" i="22" s="1"/>
  <c r="AJ30" i="1"/>
  <c r="AJ18" i="22" s="1"/>
  <c r="AJ32" i="22" s="1"/>
  <c r="AJ29" i="1"/>
  <c r="AJ17" i="22" s="1"/>
  <c r="AJ42" i="22" s="1"/>
  <c r="AJ28" i="1"/>
  <c r="AJ16" i="22" s="1"/>
  <c r="AJ27" i="1"/>
  <c r="AJ15" i="22" s="1"/>
  <c r="F3" i="22" s="1"/>
  <c r="Z24" i="22"/>
  <c r="Z31" i="22"/>
  <c r="P24" i="22"/>
  <c r="P31" i="22"/>
  <c r="F24" i="22"/>
  <c r="F26" i="22" s="1"/>
  <c r="F28" i="22" s="1"/>
  <c r="F43" i="22" s="1"/>
  <c r="F25" i="22"/>
  <c r="F27" i="22" s="1"/>
  <c r="F31" i="22"/>
  <c r="AK33" i="1"/>
  <c r="AK21" i="22" s="1"/>
  <c r="AK31" i="1"/>
  <c r="AK19" i="22" s="1"/>
  <c r="AK30" i="1"/>
  <c r="AK18" i="22" s="1"/>
  <c r="AK32" i="22" s="1"/>
  <c r="AK29" i="1"/>
  <c r="AK17" i="22" s="1"/>
  <c r="AK42" i="22" s="1"/>
  <c r="AG28" i="1"/>
  <c r="AG16" i="22" s="1"/>
  <c r="AG27" i="1"/>
  <c r="AG15" i="22" s="1"/>
  <c r="C3" i="22" s="1"/>
  <c r="C4" i="22" s="1"/>
  <c r="AA24" i="22"/>
  <c r="AA31" i="22"/>
  <c r="M24" i="22"/>
  <c r="M31" i="22"/>
  <c r="C24" i="22"/>
  <c r="C26" i="22" s="1"/>
  <c r="C28" i="22" s="1"/>
  <c r="C43" i="22" s="1"/>
  <c r="C25" i="22"/>
  <c r="C27" i="22" s="1"/>
  <c r="C31" i="22"/>
  <c r="B31" i="20"/>
  <c r="B24" i="20"/>
  <c r="C31" i="20"/>
  <c r="C3" i="20"/>
  <c r="C48" i="21" s="1"/>
  <c r="C62" i="21" s="1"/>
  <c r="C24" i="20"/>
  <c r="C4" i="20"/>
  <c r="C3" i="23"/>
  <c r="C24" i="23"/>
  <c r="C26" i="23" s="1"/>
  <c r="C28" i="23" s="1"/>
  <c r="C43" i="23" s="1"/>
  <c r="C25" i="23"/>
  <c r="C27" i="23" s="1"/>
  <c r="C31" i="23"/>
  <c r="E3" i="23"/>
  <c r="E49" i="21" s="1"/>
  <c r="E63" i="21" s="1"/>
  <c r="E24" i="23"/>
  <c r="E26" i="23" s="1"/>
  <c r="E28" i="23" s="1"/>
  <c r="E43" i="23" s="1"/>
  <c r="E25" i="23"/>
  <c r="E27" i="23" s="1"/>
  <c r="E31" i="23"/>
  <c r="E4" i="24"/>
  <c r="E24" i="24"/>
  <c r="E26" i="24" s="1"/>
  <c r="E28" i="24" s="1"/>
  <c r="E43" i="24" s="1"/>
  <c r="E25" i="24"/>
  <c r="E27" i="24" s="1"/>
  <c r="E31" i="24"/>
  <c r="B3" i="24"/>
  <c r="B50" i="21" s="1"/>
  <c r="B64" i="21" s="1"/>
  <c r="B24" i="24"/>
  <c r="B26" i="24" s="1"/>
  <c r="B28" i="24" s="1"/>
  <c r="B43" i="24" s="1"/>
  <c r="B25" i="24"/>
  <c r="B27" i="24" s="1"/>
  <c r="B31" i="24"/>
  <c r="B28" i="9"/>
  <c r="B43" i="9" s="1"/>
  <c r="G25" i="9"/>
  <c r="G27" i="9" s="1"/>
  <c r="G24" i="9"/>
  <c r="G26" i="9" s="1"/>
  <c r="G28" i="9" s="1"/>
  <c r="G43" i="9" s="1"/>
  <c r="G31" i="9"/>
  <c r="G3" i="9"/>
  <c r="G4" i="9" s="1"/>
  <c r="F32" i="9"/>
  <c r="C32" i="9"/>
  <c r="L31" i="20"/>
  <c r="L24" i="20"/>
  <c r="N31" i="20"/>
  <c r="N24" i="20"/>
  <c r="D5" i="20"/>
  <c r="N33" i="20" s="1"/>
  <c r="N41" i="20" s="1"/>
  <c r="L24" i="23"/>
  <c r="L31" i="23"/>
  <c r="N24" i="23"/>
  <c r="N31" i="23"/>
  <c r="N24" i="24"/>
  <c r="N31" i="24"/>
  <c r="M24" i="24"/>
  <c r="M31" i="24"/>
  <c r="L31" i="9"/>
  <c r="L24" i="9"/>
  <c r="L25" i="9" s="1"/>
  <c r="Y31" i="20"/>
  <c r="Y24" i="20"/>
  <c r="E6" i="20"/>
  <c r="Y33" i="20" s="1"/>
  <c r="Y41" i="20" s="1"/>
  <c r="W31" i="20"/>
  <c r="W24" i="20"/>
  <c r="V24" i="23"/>
  <c r="B6" i="23"/>
  <c r="V33" i="23" s="1"/>
  <c r="V41" i="23" s="1"/>
  <c r="V31" i="23"/>
  <c r="X24" i="23"/>
  <c r="X31" i="23"/>
  <c r="D3" i="24"/>
  <c r="D50" i="21" s="1"/>
  <c r="D64" i="21" s="1"/>
  <c r="X24" i="24"/>
  <c r="X31" i="24"/>
  <c r="V24" i="24"/>
  <c r="V31" i="24"/>
  <c r="V24" i="9"/>
  <c r="V31" i="9"/>
  <c r="AI31" i="20"/>
  <c r="AI24" i="20"/>
  <c r="AG31" i="20"/>
  <c r="AG24" i="20"/>
  <c r="AF24" i="23"/>
  <c r="B7" i="23"/>
  <c r="AF33" i="23" s="1"/>
  <c r="AF41" i="23" s="1"/>
  <c r="AF31" i="23"/>
  <c r="B70" i="21" s="1"/>
  <c r="AI24" i="23"/>
  <c r="AI31" i="23"/>
  <c r="AI24" i="24"/>
  <c r="E7" i="24"/>
  <c r="AI33" i="24" s="1"/>
  <c r="AI41" i="24" s="1"/>
  <c r="AI31" i="24"/>
  <c r="C3" i="24"/>
  <c r="C50" i="21" s="1"/>
  <c r="C64" i="21" s="1"/>
  <c r="AG24" i="24"/>
  <c r="AG31" i="24"/>
  <c r="AK24" i="9"/>
  <c r="AK31" i="9"/>
  <c r="AJ31" i="9"/>
  <c r="AJ24" i="9"/>
  <c r="E70" i="21" l="1"/>
  <c r="C69" i="21"/>
  <c r="G5" i="20"/>
  <c r="Q33" i="20" s="1"/>
  <c r="Q41" i="20" s="1"/>
  <c r="W25" i="9"/>
  <c r="W27" i="9" s="1"/>
  <c r="W26" i="9"/>
  <c r="W28" i="9" s="1"/>
  <c r="W43" i="9" s="1"/>
  <c r="AA26" i="9"/>
  <c r="AA28" i="9" s="1"/>
  <c r="AA43" i="9" s="1"/>
  <c r="AA25" i="9"/>
  <c r="AA27" i="9" s="1"/>
  <c r="Z25" i="9"/>
  <c r="Z27" i="9" s="1"/>
  <c r="Z26" i="9"/>
  <c r="Z28" i="9" s="1"/>
  <c r="Z43" i="9" s="1"/>
  <c r="M25" i="9"/>
  <c r="M27" i="9" s="1"/>
  <c r="M26" i="9"/>
  <c r="M28" i="9" s="1"/>
  <c r="M43" i="9" s="1"/>
  <c r="Q25" i="9"/>
  <c r="Q27" i="9" s="1"/>
  <c r="Q26" i="9"/>
  <c r="Q28" i="9" s="1"/>
  <c r="Q43" i="9" s="1"/>
  <c r="P25" i="9"/>
  <c r="P27" i="9" s="1"/>
  <c r="P26" i="9"/>
  <c r="P28" i="9" s="1"/>
  <c r="P43" i="9" s="1"/>
  <c r="Y25" i="9"/>
  <c r="Y27" i="9" s="1"/>
  <c r="Y26" i="9"/>
  <c r="Y28" i="9" s="1"/>
  <c r="Y43" i="9" s="1"/>
  <c r="AC25" i="9"/>
  <c r="AC27" i="9" s="1"/>
  <c r="AC26" i="9"/>
  <c r="AC28" i="9" s="1"/>
  <c r="AC43" i="9" s="1"/>
  <c r="X25" i="9"/>
  <c r="X27" i="9" s="1"/>
  <c r="X26" i="9"/>
  <c r="X28" i="9" s="1"/>
  <c r="X43" i="9" s="1"/>
  <c r="AB25" i="9"/>
  <c r="AB27" i="9" s="1"/>
  <c r="AB26" i="9"/>
  <c r="AB28" i="9" s="1"/>
  <c r="AB43" i="9" s="1"/>
  <c r="O25" i="9"/>
  <c r="O27" i="9" s="1"/>
  <c r="O26" i="9"/>
  <c r="O28" i="9" s="1"/>
  <c r="O43" i="9" s="1"/>
  <c r="S25" i="9"/>
  <c r="S27" i="9" s="1"/>
  <c r="S26" i="9"/>
  <c r="S28" i="9" s="1"/>
  <c r="S43" i="9" s="1"/>
  <c r="N25" i="9"/>
  <c r="N27" i="9" s="1"/>
  <c r="N26" i="9"/>
  <c r="N28" i="9" s="1"/>
  <c r="N43" i="9" s="1"/>
  <c r="R25" i="9"/>
  <c r="R27" i="9" s="1"/>
  <c r="R26" i="9"/>
  <c r="R28" i="9" s="1"/>
  <c r="R43" i="9" s="1"/>
  <c r="E69" i="21"/>
  <c r="F69" i="21"/>
  <c r="F7" i="9"/>
  <c r="I5" i="9"/>
  <c r="S33" i="9" s="1"/>
  <c r="S41" i="9" s="1"/>
  <c r="C7" i="9"/>
  <c r="H7" i="9"/>
  <c r="H6" i="9"/>
  <c r="B7" i="9"/>
  <c r="B5" i="9"/>
  <c r="E71" i="21"/>
  <c r="G71" i="21"/>
  <c r="B71" i="21"/>
  <c r="H70" i="21"/>
  <c r="F70" i="21"/>
  <c r="G70" i="21"/>
  <c r="D5" i="23"/>
  <c r="N33" i="23" s="1"/>
  <c r="N41" i="23" s="1"/>
  <c r="G7" i="23"/>
  <c r="AK33" i="23" s="1"/>
  <c r="AK41" i="23" s="1"/>
  <c r="H7" i="23"/>
  <c r="AL33" i="23" s="1"/>
  <c r="AL41" i="23" s="1"/>
  <c r="I7" i="23"/>
  <c r="AM33" i="23" s="1"/>
  <c r="AM41" i="23" s="1"/>
  <c r="I70" i="21"/>
  <c r="G69" i="21"/>
  <c r="I6" i="9"/>
  <c r="AC33" i="9" s="1"/>
  <c r="AC41" i="9" s="1"/>
  <c r="E5" i="9"/>
  <c r="I5" i="20"/>
  <c r="S33" i="20" s="1"/>
  <c r="S41" i="20" s="1"/>
  <c r="H71" i="21"/>
  <c r="C71" i="21"/>
  <c r="D62" i="21"/>
  <c r="I62" i="21"/>
  <c r="I71" i="21"/>
  <c r="D70" i="21"/>
  <c r="D69" i="21"/>
  <c r="D71" i="21"/>
  <c r="B3" i="20"/>
  <c r="B48" i="21" s="1"/>
  <c r="B62" i="21" s="1"/>
  <c r="AF24" i="20"/>
  <c r="E7" i="20"/>
  <c r="AI33" i="20" s="1"/>
  <c r="AI41" i="20" s="1"/>
  <c r="G7" i="20"/>
  <c r="AK33" i="20" s="1"/>
  <c r="AK41" i="20" s="1"/>
  <c r="I7" i="20"/>
  <c r="AM33" i="20" s="1"/>
  <c r="AM41" i="20" s="1"/>
  <c r="F6" i="20"/>
  <c r="Z33" i="20" s="1"/>
  <c r="Z41" i="20" s="1"/>
  <c r="F5" i="20"/>
  <c r="P33" i="20" s="1"/>
  <c r="P41" i="20" s="1"/>
  <c r="D6" i="23"/>
  <c r="X33" i="23" s="1"/>
  <c r="X41" i="23" s="1"/>
  <c r="G6" i="23"/>
  <c r="AA33" i="23" s="1"/>
  <c r="AA41" i="23" s="1"/>
  <c r="B5" i="23"/>
  <c r="L33" i="23" s="1"/>
  <c r="L41" i="23" s="1"/>
  <c r="F7" i="23"/>
  <c r="AJ33" i="23" s="1"/>
  <c r="AJ41" i="23" s="1"/>
  <c r="F6" i="23"/>
  <c r="Z33" i="23" s="1"/>
  <c r="Z41" i="23" s="1"/>
  <c r="F6" i="24"/>
  <c r="Z33" i="24" s="1"/>
  <c r="Z41" i="24" s="1"/>
  <c r="I5" i="24"/>
  <c r="E7" i="23"/>
  <c r="AI33" i="23" s="1"/>
  <c r="AI41" i="23" s="1"/>
  <c r="H6" i="23"/>
  <c r="AB33" i="23" s="1"/>
  <c r="AB41" i="23" s="1"/>
  <c r="I6" i="23"/>
  <c r="AC33" i="23" s="1"/>
  <c r="AC41" i="23" s="1"/>
  <c r="H5" i="23"/>
  <c r="R33" i="23" s="1"/>
  <c r="R41" i="23" s="1"/>
  <c r="I5" i="23"/>
  <c r="S33" i="23" s="1"/>
  <c r="S41" i="23" s="1"/>
  <c r="G5" i="23"/>
  <c r="Q33" i="23" s="1"/>
  <c r="Q41" i="23" s="1"/>
  <c r="F6" i="9"/>
  <c r="E5" i="20"/>
  <c r="O33" i="20" s="1"/>
  <c r="O41" i="20" s="1"/>
  <c r="I4" i="23"/>
  <c r="I33" i="23" s="1"/>
  <c r="I41" i="23" s="1"/>
  <c r="I44" i="23" s="1"/>
  <c r="E4" i="23"/>
  <c r="B4" i="24"/>
  <c r="B33" i="24" s="1"/>
  <c r="B41" i="24" s="1"/>
  <c r="B44" i="24" s="1"/>
  <c r="B50" i="24" s="1"/>
  <c r="B34" i="24" s="1"/>
  <c r="B35" i="24" s="1"/>
  <c r="B36" i="24" s="1"/>
  <c r="G7" i="9"/>
  <c r="C5" i="9"/>
  <c r="C7" i="20"/>
  <c r="AG33" i="20" s="1"/>
  <c r="AG41" i="20" s="1"/>
  <c r="B6" i="24"/>
  <c r="V33" i="24" s="1"/>
  <c r="V41" i="24" s="1"/>
  <c r="D6" i="24"/>
  <c r="X33" i="24" s="1"/>
  <c r="X41" i="24" s="1"/>
  <c r="C6" i="20"/>
  <c r="W33" i="20" s="1"/>
  <c r="W41" i="20" s="1"/>
  <c r="G5" i="9"/>
  <c r="B5" i="20"/>
  <c r="L33" i="20" s="1"/>
  <c r="L41" i="20" s="1"/>
  <c r="E5" i="24"/>
  <c r="O33" i="24" s="1"/>
  <c r="O41" i="24" s="1"/>
  <c r="F22" i="1"/>
  <c r="F10" i="9" s="1"/>
  <c r="AJ33" i="9" s="1"/>
  <c r="AJ41" i="9" s="1"/>
  <c r="E22" i="1"/>
  <c r="E10" i="9" s="1"/>
  <c r="D22" i="1"/>
  <c r="D10" i="9" s="1"/>
  <c r="C22" i="1"/>
  <c r="C10" i="9" s="1"/>
  <c r="F35" i="1"/>
  <c r="F10" i="22" s="1"/>
  <c r="B22" i="1"/>
  <c r="B10" i="9" s="1"/>
  <c r="H22" i="1"/>
  <c r="H10" i="9" s="1"/>
  <c r="G22" i="1"/>
  <c r="G10" i="9" s="1"/>
  <c r="B35" i="1"/>
  <c r="B10" i="22" s="1"/>
  <c r="F47" i="21"/>
  <c r="F61" i="21" s="1"/>
  <c r="F5" i="22"/>
  <c r="F4" i="22"/>
  <c r="F6" i="22"/>
  <c r="I47" i="21"/>
  <c r="I61" i="21" s="1"/>
  <c r="I5" i="22"/>
  <c r="S33" i="22" s="1"/>
  <c r="S41" i="22" s="1"/>
  <c r="I6" i="22"/>
  <c r="AC33" i="22" s="1"/>
  <c r="AC41" i="22" s="1"/>
  <c r="I4" i="22"/>
  <c r="B47" i="21"/>
  <c r="B61" i="21" s="1"/>
  <c r="B6" i="22"/>
  <c r="B5" i="22"/>
  <c r="B4" i="22"/>
  <c r="C7" i="24"/>
  <c r="AG33" i="24" s="1"/>
  <c r="AG41" i="24" s="1"/>
  <c r="AI25" i="24"/>
  <c r="AI27" i="24" s="1"/>
  <c r="AI26" i="24"/>
  <c r="AI28" i="24" s="1"/>
  <c r="AI43" i="24" s="1"/>
  <c r="AI44" i="24" s="1"/>
  <c r="AI25" i="23"/>
  <c r="AI27" i="23" s="1"/>
  <c r="AI26" i="23"/>
  <c r="AI28" i="23" s="1"/>
  <c r="AI43" i="23" s="1"/>
  <c r="AI44" i="23" s="1"/>
  <c r="AF25" i="23"/>
  <c r="AF27" i="23" s="1"/>
  <c r="AF26" i="23"/>
  <c r="AF28" i="23" s="1"/>
  <c r="AF43" i="23" s="1"/>
  <c r="AF44" i="23" s="1"/>
  <c r="AG26" i="20"/>
  <c r="AG28" i="20" s="1"/>
  <c r="AG43" i="20" s="1"/>
  <c r="AG25" i="20"/>
  <c r="AG27" i="20" s="1"/>
  <c r="V26" i="24"/>
  <c r="V28" i="24" s="1"/>
  <c r="V43" i="24" s="1"/>
  <c r="V44" i="24" s="1"/>
  <c r="V25" i="24"/>
  <c r="V27" i="24" s="1"/>
  <c r="X25" i="24"/>
  <c r="X27" i="24" s="1"/>
  <c r="X26" i="24"/>
  <c r="X28" i="24" s="1"/>
  <c r="X43" i="24" s="1"/>
  <c r="X44" i="24" s="1"/>
  <c r="V25" i="23"/>
  <c r="V27" i="23" s="1"/>
  <c r="V26" i="23"/>
  <c r="V28" i="23" s="1"/>
  <c r="V43" i="23" s="1"/>
  <c r="V44" i="23" s="1"/>
  <c r="W25" i="20"/>
  <c r="W27" i="20" s="1"/>
  <c r="W26" i="20"/>
  <c r="W28" i="20" s="1"/>
  <c r="W43" i="20" s="1"/>
  <c r="W44" i="20" s="1"/>
  <c r="L27" i="9"/>
  <c r="L26" i="9"/>
  <c r="L28" i="9" s="1"/>
  <c r="L43" i="9" s="1"/>
  <c r="C5" i="24"/>
  <c r="M33" i="24" s="1"/>
  <c r="M41" i="24" s="1"/>
  <c r="D5" i="24"/>
  <c r="N33" i="24" s="1"/>
  <c r="N41" i="24" s="1"/>
  <c r="N26" i="23"/>
  <c r="N28" i="23" s="1"/>
  <c r="N43" i="23" s="1"/>
  <c r="N44" i="23" s="1"/>
  <c r="N25" i="23"/>
  <c r="N27" i="23" s="1"/>
  <c r="L26" i="20"/>
  <c r="L28" i="20" s="1"/>
  <c r="L43" i="20" s="1"/>
  <c r="L25" i="20"/>
  <c r="L27" i="20" s="1"/>
  <c r="G6" i="9"/>
  <c r="AA33" i="9" s="1"/>
  <c r="AA41" i="9" s="1"/>
  <c r="G46" i="21"/>
  <c r="G60" i="21" s="1"/>
  <c r="C4" i="23"/>
  <c r="C49" i="21"/>
  <c r="C63" i="21" s="1"/>
  <c r="C25" i="20"/>
  <c r="C27" i="20" s="1"/>
  <c r="C26" i="20"/>
  <c r="C28" i="20" s="1"/>
  <c r="C43" i="20" s="1"/>
  <c r="B26" i="20"/>
  <c r="B28" i="20" s="1"/>
  <c r="B43" i="20" s="1"/>
  <c r="B25" i="20"/>
  <c r="B27" i="20" s="1"/>
  <c r="M25" i="22"/>
  <c r="M27" i="22" s="1"/>
  <c r="M26" i="22"/>
  <c r="M28" i="22" s="1"/>
  <c r="M43" i="22" s="1"/>
  <c r="AG24" i="22"/>
  <c r="C7" i="22"/>
  <c r="AG33" i="22" s="1"/>
  <c r="AG41" i="22" s="1"/>
  <c r="AG31" i="22"/>
  <c r="P25" i="22"/>
  <c r="P27" i="22" s="1"/>
  <c r="P26" i="22"/>
  <c r="P28" i="22" s="1"/>
  <c r="P43" i="22" s="1"/>
  <c r="AH31" i="9"/>
  <c r="AH24" i="9"/>
  <c r="AL26" i="9"/>
  <c r="AL28" i="9" s="1"/>
  <c r="AL43" i="9" s="1"/>
  <c r="AL25" i="9"/>
  <c r="AL27" i="9" s="1"/>
  <c r="G7" i="24"/>
  <c r="AK33" i="24" s="1"/>
  <c r="AK41" i="24" s="1"/>
  <c r="H7" i="24"/>
  <c r="AL33" i="24" s="1"/>
  <c r="AL41" i="24" s="1"/>
  <c r="I7" i="24"/>
  <c r="AM33" i="24" s="1"/>
  <c r="AM41" i="24" s="1"/>
  <c r="AL25" i="23"/>
  <c r="AL27" i="23" s="1"/>
  <c r="AL26" i="23"/>
  <c r="AL28" i="23" s="1"/>
  <c r="AL43" i="23" s="1"/>
  <c r="AL44" i="23" s="1"/>
  <c r="AM25" i="23"/>
  <c r="AM27" i="23" s="1"/>
  <c r="AM26" i="23"/>
  <c r="AM28" i="23" s="1"/>
  <c r="AM43" i="23" s="1"/>
  <c r="AJ26" i="23"/>
  <c r="AJ28" i="23" s="1"/>
  <c r="AJ43" i="23" s="1"/>
  <c r="AJ25" i="23"/>
  <c r="AJ27" i="23" s="1"/>
  <c r="AJ26" i="20"/>
  <c r="AJ28" i="20" s="1"/>
  <c r="AJ43" i="20" s="1"/>
  <c r="AJ44" i="20" s="1"/>
  <c r="AJ25" i="20"/>
  <c r="AJ27" i="20" s="1"/>
  <c r="AK26" i="20"/>
  <c r="AK28" i="20" s="1"/>
  <c r="AK43" i="20" s="1"/>
  <c r="AK25" i="20"/>
  <c r="AK27" i="20" s="1"/>
  <c r="AL24" i="20"/>
  <c r="AL31" i="20"/>
  <c r="AM26" i="20"/>
  <c r="AM28" i="20" s="1"/>
  <c r="AM43" i="20" s="1"/>
  <c r="AM25" i="20"/>
  <c r="AM27" i="20" s="1"/>
  <c r="E6" i="9"/>
  <c r="Y33" i="9" s="1"/>
  <c r="Y41" i="9" s="1"/>
  <c r="Z25" i="24"/>
  <c r="Z27" i="24" s="1"/>
  <c r="Z26" i="24"/>
  <c r="Z28" i="24" s="1"/>
  <c r="Z43" i="24" s="1"/>
  <c r="AA25" i="24"/>
  <c r="AA27" i="24" s="1"/>
  <c r="AA26" i="24"/>
  <c r="AA28" i="24" s="1"/>
  <c r="AA43" i="24" s="1"/>
  <c r="AB25" i="24"/>
  <c r="AB27" i="24" s="1"/>
  <c r="AB26" i="24"/>
  <c r="AB28" i="24" s="1"/>
  <c r="AB43" i="24" s="1"/>
  <c r="AB44" i="24" s="1"/>
  <c r="I6" i="24"/>
  <c r="AC33" i="24" s="1"/>
  <c r="AC41" i="24" s="1"/>
  <c r="AA26" i="23"/>
  <c r="AA28" i="23" s="1"/>
  <c r="AA43" i="23" s="1"/>
  <c r="AA44" i="23" s="1"/>
  <c r="AA25" i="23"/>
  <c r="AA27" i="23" s="1"/>
  <c r="AB25" i="20"/>
  <c r="AB27" i="20" s="1"/>
  <c r="AB26" i="20"/>
  <c r="AB28" i="20" s="1"/>
  <c r="AB43" i="20" s="1"/>
  <c r="Z25" i="20"/>
  <c r="Z27" i="20" s="1"/>
  <c r="Z26" i="20"/>
  <c r="Z28" i="20" s="1"/>
  <c r="Z43" i="20" s="1"/>
  <c r="Z44" i="20" s="1"/>
  <c r="P26" i="24"/>
  <c r="P28" i="24" s="1"/>
  <c r="P43" i="24" s="1"/>
  <c r="P44" i="24" s="1"/>
  <c r="P25" i="24"/>
  <c r="P27" i="24" s="1"/>
  <c r="G5" i="24"/>
  <c r="Q33" i="24" s="1"/>
  <c r="Q41" i="24" s="1"/>
  <c r="H5" i="24"/>
  <c r="R33" i="24" s="1"/>
  <c r="R41" i="24" s="1"/>
  <c r="S33" i="24"/>
  <c r="S41" i="24" s="1"/>
  <c r="R26" i="23"/>
  <c r="R28" i="23" s="1"/>
  <c r="R43" i="23" s="1"/>
  <c r="R44" i="23" s="1"/>
  <c r="R25" i="23"/>
  <c r="R27" i="23" s="1"/>
  <c r="S26" i="23"/>
  <c r="S28" i="23" s="1"/>
  <c r="S43" i="23" s="1"/>
  <c r="S25" i="23"/>
  <c r="S27" i="23" s="1"/>
  <c r="F5" i="23"/>
  <c r="P33" i="23" s="1"/>
  <c r="P41" i="23" s="1"/>
  <c r="Q26" i="20"/>
  <c r="Q28" i="20" s="1"/>
  <c r="Q43" i="20" s="1"/>
  <c r="Q25" i="20"/>
  <c r="Q27" i="20" s="1"/>
  <c r="S26" i="20"/>
  <c r="S28" i="20" s="1"/>
  <c r="S43" i="20" s="1"/>
  <c r="S44" i="20" s="1"/>
  <c r="S25" i="20"/>
  <c r="S27" i="20" s="1"/>
  <c r="I7" i="9"/>
  <c r="AM33" i="9" s="1"/>
  <c r="AM41" i="9" s="1"/>
  <c r="I46" i="21"/>
  <c r="I60" i="21" s="1"/>
  <c r="H5" i="9"/>
  <c r="R33" i="9" s="1"/>
  <c r="R41" i="9" s="1"/>
  <c r="H46" i="21"/>
  <c r="H60" i="21" s="1"/>
  <c r="F33" i="24"/>
  <c r="F41" i="24" s="1"/>
  <c r="F44" i="24" s="1"/>
  <c r="F50" i="24" s="1"/>
  <c r="F34" i="24" s="1"/>
  <c r="F35" i="24" s="1"/>
  <c r="F36" i="24" s="1"/>
  <c r="F7" i="24"/>
  <c r="AJ33" i="24" s="1"/>
  <c r="AJ41" i="24" s="1"/>
  <c r="F50" i="21"/>
  <c r="F64" i="21" s="1"/>
  <c r="G4" i="24"/>
  <c r="H4" i="24"/>
  <c r="I4" i="24"/>
  <c r="G33" i="23"/>
  <c r="G41" i="23" s="1"/>
  <c r="H25" i="20"/>
  <c r="H27" i="20" s="1"/>
  <c r="H26" i="20"/>
  <c r="H28" i="20" s="1"/>
  <c r="H43" i="20" s="1"/>
  <c r="G25" i="20"/>
  <c r="G27" i="20" s="1"/>
  <c r="G26" i="20"/>
  <c r="G28" i="20" s="1"/>
  <c r="G43" i="20" s="1"/>
  <c r="F25" i="20"/>
  <c r="F27" i="20" s="1"/>
  <c r="F26" i="20"/>
  <c r="F28" i="20" s="1"/>
  <c r="F43" i="20" s="1"/>
  <c r="I25" i="20"/>
  <c r="I27" i="20" s="1"/>
  <c r="I26" i="20"/>
  <c r="I28" i="20" s="1"/>
  <c r="I43" i="20" s="1"/>
  <c r="O25" i="22"/>
  <c r="O27" i="22" s="1"/>
  <c r="O26" i="22"/>
  <c r="O28" i="22" s="1"/>
  <c r="O43" i="22" s="1"/>
  <c r="S25" i="22"/>
  <c r="S27" i="22" s="1"/>
  <c r="S26" i="22"/>
  <c r="S28" i="22" s="1"/>
  <c r="S43" i="22" s="1"/>
  <c r="S44" i="22" s="1"/>
  <c r="Y25" i="22"/>
  <c r="Y27" i="22" s="1"/>
  <c r="Y26" i="22"/>
  <c r="Y28" i="22" s="1"/>
  <c r="Y43" i="22" s="1"/>
  <c r="AI24" i="22"/>
  <c r="E7" i="22"/>
  <c r="AI33" i="22" s="1"/>
  <c r="AI41" i="22" s="1"/>
  <c r="AI31" i="22"/>
  <c r="D5" i="22"/>
  <c r="N33" i="22" s="1"/>
  <c r="N41" i="22" s="1"/>
  <c r="D47" i="21"/>
  <c r="D61" i="21" s="1"/>
  <c r="D6" i="22"/>
  <c r="X33" i="22" s="1"/>
  <c r="X41" i="22" s="1"/>
  <c r="AB25" i="22"/>
  <c r="AB27" i="22" s="1"/>
  <c r="AB26" i="22"/>
  <c r="AB28" i="22" s="1"/>
  <c r="AB43" i="22" s="1"/>
  <c r="AH24" i="22"/>
  <c r="D7" i="22"/>
  <c r="AH33" i="22" s="1"/>
  <c r="AH41" i="22" s="1"/>
  <c r="AH31" i="22"/>
  <c r="D68" i="21" s="1"/>
  <c r="AF25" i="24"/>
  <c r="AF27" i="24" s="1"/>
  <c r="AF26" i="24"/>
  <c r="AF28" i="24" s="1"/>
  <c r="AF43" i="24" s="1"/>
  <c r="AH25" i="24"/>
  <c r="AH27" i="24" s="1"/>
  <c r="AH26" i="24"/>
  <c r="AH28" i="24" s="1"/>
  <c r="AH43" i="24" s="1"/>
  <c r="AH26" i="23"/>
  <c r="AH28" i="23" s="1"/>
  <c r="AH43" i="23" s="1"/>
  <c r="AH44" i="23" s="1"/>
  <c r="AH25" i="23"/>
  <c r="AH27" i="23" s="1"/>
  <c r="C7" i="23"/>
  <c r="AG33" i="23" s="1"/>
  <c r="AG41" i="23" s="1"/>
  <c r="B7" i="20"/>
  <c r="AF33" i="20" s="1"/>
  <c r="AF41" i="20" s="1"/>
  <c r="W25" i="24"/>
  <c r="W27" i="24" s="1"/>
  <c r="W26" i="24"/>
  <c r="W28" i="24" s="1"/>
  <c r="W43" i="24" s="1"/>
  <c r="Y25" i="23"/>
  <c r="Y27" i="23" s="1"/>
  <c r="Y26" i="23"/>
  <c r="Y28" i="23" s="1"/>
  <c r="Y43" i="23" s="1"/>
  <c r="W25" i="23"/>
  <c r="W27" i="23" s="1"/>
  <c r="W26" i="23"/>
  <c r="W28" i="23" s="1"/>
  <c r="W43" i="23" s="1"/>
  <c r="X25" i="20"/>
  <c r="X27" i="20" s="1"/>
  <c r="X26" i="20"/>
  <c r="X28" i="20" s="1"/>
  <c r="X43" i="20" s="1"/>
  <c r="X44" i="20" s="1"/>
  <c r="B6" i="20"/>
  <c r="V33" i="20" s="1"/>
  <c r="V41" i="20" s="1"/>
  <c r="L25" i="24"/>
  <c r="L27" i="24" s="1"/>
  <c r="L26" i="24"/>
  <c r="L28" i="24" s="1"/>
  <c r="L43" i="24" s="1"/>
  <c r="O26" i="24"/>
  <c r="O28" i="24" s="1"/>
  <c r="O43" i="24" s="1"/>
  <c r="O25" i="24"/>
  <c r="O27" i="24" s="1"/>
  <c r="O26" i="23"/>
  <c r="O28" i="23" s="1"/>
  <c r="O43" i="23" s="1"/>
  <c r="O25" i="23"/>
  <c r="O27" i="23" s="1"/>
  <c r="M25" i="23"/>
  <c r="M27" i="23" s="1"/>
  <c r="M26" i="23"/>
  <c r="M28" i="23" s="1"/>
  <c r="M43" i="23" s="1"/>
  <c r="M26" i="20"/>
  <c r="M28" i="20" s="1"/>
  <c r="M43" i="20" s="1"/>
  <c r="M25" i="20"/>
  <c r="M27" i="20" s="1"/>
  <c r="F5" i="9"/>
  <c r="P33" i="9" s="1"/>
  <c r="P41" i="9" s="1"/>
  <c r="F46" i="21"/>
  <c r="F60" i="21" s="1"/>
  <c r="D4" i="24"/>
  <c r="D33" i="23"/>
  <c r="D41" i="23" s="1"/>
  <c r="D44" i="23" s="1"/>
  <c r="D8" i="23"/>
  <c r="D8" i="20"/>
  <c r="D33" i="20"/>
  <c r="D41" i="20" s="1"/>
  <c r="E33" i="20"/>
  <c r="E41" i="20" s="1"/>
  <c r="E8" i="20"/>
  <c r="Q26" i="22"/>
  <c r="Q28" i="22" s="1"/>
  <c r="Q43" i="22" s="1"/>
  <c r="Q25" i="22"/>
  <c r="Q27" i="22" s="1"/>
  <c r="W26" i="22"/>
  <c r="W28" i="22" s="1"/>
  <c r="W43" i="22" s="1"/>
  <c r="W25" i="22"/>
  <c r="W27" i="22" s="1"/>
  <c r="V25" i="22"/>
  <c r="V27" i="22" s="1"/>
  <c r="V26" i="22"/>
  <c r="V28" i="22" s="1"/>
  <c r="V43" i="22" s="1"/>
  <c r="AJ26" i="9"/>
  <c r="AJ28" i="9" s="1"/>
  <c r="AJ43" i="9" s="1"/>
  <c r="AJ25" i="9"/>
  <c r="AJ27" i="9" s="1"/>
  <c r="AK25" i="9"/>
  <c r="AK27" i="9" s="1"/>
  <c r="AK26" i="9"/>
  <c r="AK28" i="9" s="1"/>
  <c r="AK43" i="9" s="1"/>
  <c r="AG25" i="24"/>
  <c r="AG27" i="24" s="1"/>
  <c r="AG26" i="24"/>
  <c r="AG28" i="24" s="1"/>
  <c r="AG43" i="24" s="1"/>
  <c r="AG44" i="20"/>
  <c r="AI26" i="20"/>
  <c r="AI28" i="20" s="1"/>
  <c r="AI43" i="20" s="1"/>
  <c r="AI44" i="20" s="1"/>
  <c r="AI25" i="20"/>
  <c r="AI27" i="20" s="1"/>
  <c r="V25" i="9"/>
  <c r="V27" i="9" s="1"/>
  <c r="V26" i="9"/>
  <c r="V28" i="9" s="1"/>
  <c r="V43" i="9" s="1"/>
  <c r="X25" i="23"/>
  <c r="X27" i="23" s="1"/>
  <c r="X26" i="23"/>
  <c r="X28" i="23" s="1"/>
  <c r="X43" i="23" s="1"/>
  <c r="X44" i="23" s="1"/>
  <c r="Y25" i="20"/>
  <c r="Y27" i="20" s="1"/>
  <c r="Y26" i="20"/>
  <c r="Y28" i="20" s="1"/>
  <c r="Y43" i="20" s="1"/>
  <c r="Y44" i="20" s="1"/>
  <c r="M26" i="24"/>
  <c r="M28" i="24" s="1"/>
  <c r="M43" i="24" s="1"/>
  <c r="M25" i="24"/>
  <c r="M27" i="24" s="1"/>
  <c r="N25" i="24"/>
  <c r="N27" i="24" s="1"/>
  <c r="N26" i="24"/>
  <c r="N28" i="24" s="1"/>
  <c r="N43" i="24" s="1"/>
  <c r="L25" i="23"/>
  <c r="L27" i="23" s="1"/>
  <c r="L26" i="23"/>
  <c r="L28" i="23" s="1"/>
  <c r="L43" i="23" s="1"/>
  <c r="L44" i="23" s="1"/>
  <c r="N25" i="20"/>
  <c r="N27" i="20" s="1"/>
  <c r="N26" i="20"/>
  <c r="N28" i="20" s="1"/>
  <c r="N43" i="20" s="1"/>
  <c r="N44" i="20" s="1"/>
  <c r="L44" i="20"/>
  <c r="G67" i="21"/>
  <c r="B46" i="21"/>
  <c r="B60" i="21" s="1"/>
  <c r="E33" i="24"/>
  <c r="E41" i="24" s="1"/>
  <c r="E44" i="24" s="1"/>
  <c r="E50" i="24" s="1"/>
  <c r="E34" i="24" s="1"/>
  <c r="E35" i="24" s="1"/>
  <c r="E36" i="24" s="1"/>
  <c r="E33" i="23"/>
  <c r="E41" i="23" s="1"/>
  <c r="E44" i="23" s="1"/>
  <c r="C33" i="20"/>
  <c r="C41" i="20" s="1"/>
  <c r="C33" i="22"/>
  <c r="C41" i="22" s="1"/>
  <c r="C44" i="22" s="1"/>
  <c r="C50" i="22" s="1"/>
  <c r="C34" i="22" s="1"/>
  <c r="C35" i="22" s="1"/>
  <c r="C36" i="22" s="1"/>
  <c r="C37" i="22" s="1"/>
  <c r="C47" i="22" s="1"/>
  <c r="C48" i="22" s="1"/>
  <c r="C49" i="22" s="1"/>
  <c r="C51" i="22" s="1"/>
  <c r="C6" i="22"/>
  <c r="W33" i="22" s="1"/>
  <c r="W41" i="22" s="1"/>
  <c r="C47" i="21"/>
  <c r="C61" i="21" s="1"/>
  <c r="C5" i="22"/>
  <c r="M33" i="22" s="1"/>
  <c r="M41" i="22" s="1"/>
  <c r="AA25" i="22"/>
  <c r="AA27" i="22" s="1"/>
  <c r="AA26" i="22"/>
  <c r="AA28" i="22" s="1"/>
  <c r="AA43" i="22" s="1"/>
  <c r="AA44" i="22" s="1"/>
  <c r="Z26" i="22"/>
  <c r="Z28" i="22" s="1"/>
  <c r="Z43" i="22" s="1"/>
  <c r="Z25" i="22"/>
  <c r="Z27" i="22" s="1"/>
  <c r="AJ24" i="22"/>
  <c r="F7" i="22"/>
  <c r="AJ33" i="22" s="1"/>
  <c r="AJ41" i="22" s="1"/>
  <c r="AJ31" i="22"/>
  <c r="F68" i="21" s="1"/>
  <c r="AI26" i="9"/>
  <c r="AI28" i="9" s="1"/>
  <c r="AI43" i="9" s="1"/>
  <c r="AI25" i="9"/>
  <c r="AI27" i="9" s="1"/>
  <c r="AM26" i="9"/>
  <c r="AM28" i="9" s="1"/>
  <c r="AM43" i="9" s="1"/>
  <c r="AM25" i="9"/>
  <c r="AM27" i="9" s="1"/>
  <c r="AJ26" i="24"/>
  <c r="AJ28" i="24" s="1"/>
  <c r="AJ43" i="24" s="1"/>
  <c r="AJ44" i="24" s="1"/>
  <c r="AJ25" i="24"/>
  <c r="AJ27" i="24" s="1"/>
  <c r="AK26" i="24"/>
  <c r="AK28" i="24" s="1"/>
  <c r="AK43" i="24" s="1"/>
  <c r="AK44" i="24" s="1"/>
  <c r="AK25" i="24"/>
  <c r="AK27" i="24" s="1"/>
  <c r="AL25" i="24"/>
  <c r="AL27" i="24" s="1"/>
  <c r="AL26" i="24"/>
  <c r="AL28" i="24" s="1"/>
  <c r="AL43" i="24" s="1"/>
  <c r="AM25" i="24"/>
  <c r="AM27" i="24" s="1"/>
  <c r="AM26" i="24"/>
  <c r="AM28" i="24" s="1"/>
  <c r="AM43" i="24" s="1"/>
  <c r="AK26" i="23"/>
  <c r="AK28" i="23" s="1"/>
  <c r="AK43" i="23" s="1"/>
  <c r="AK25" i="23"/>
  <c r="AK27" i="23" s="1"/>
  <c r="AK44" i="20"/>
  <c r="G6" i="24"/>
  <c r="AA33" i="24" s="1"/>
  <c r="AA41" i="24" s="1"/>
  <c r="AC25" i="24"/>
  <c r="AC27" i="24" s="1"/>
  <c r="AC26" i="24"/>
  <c r="AC28" i="24" s="1"/>
  <c r="AC43" i="24" s="1"/>
  <c r="AB25" i="23"/>
  <c r="AB27" i="23" s="1"/>
  <c r="AB26" i="23"/>
  <c r="AB28" i="23" s="1"/>
  <c r="AB43" i="23" s="1"/>
  <c r="AB44" i="23" s="1"/>
  <c r="AC25" i="23"/>
  <c r="AC27" i="23" s="1"/>
  <c r="AC26" i="23"/>
  <c r="AC28" i="23" s="1"/>
  <c r="AC43" i="23" s="1"/>
  <c r="Z25" i="23"/>
  <c r="Z27" i="23" s="1"/>
  <c r="Z26" i="23"/>
  <c r="Z28" i="23" s="1"/>
  <c r="Z43" i="23" s="1"/>
  <c r="Z44" i="23" s="1"/>
  <c r="AA25" i="20"/>
  <c r="AA27" i="20" s="1"/>
  <c r="AA26" i="20"/>
  <c r="AA28" i="20" s="1"/>
  <c r="AA43" i="20" s="1"/>
  <c r="AA44" i="20" s="1"/>
  <c r="AC25" i="20"/>
  <c r="AC27" i="20" s="1"/>
  <c r="AC26" i="20"/>
  <c r="AC28" i="20" s="1"/>
  <c r="AC43" i="20" s="1"/>
  <c r="AC44" i="20" s="1"/>
  <c r="Q25" i="24"/>
  <c r="Q27" i="24" s="1"/>
  <c r="Q26" i="24"/>
  <c r="Q28" i="24" s="1"/>
  <c r="Q43" i="24" s="1"/>
  <c r="R25" i="24"/>
  <c r="R27" i="24" s="1"/>
  <c r="R26" i="24"/>
  <c r="R28" i="24" s="1"/>
  <c r="R43" i="24" s="1"/>
  <c r="S25" i="24"/>
  <c r="S27" i="24" s="1"/>
  <c r="S26" i="24"/>
  <c r="S28" i="24" s="1"/>
  <c r="S43" i="24" s="1"/>
  <c r="P26" i="23"/>
  <c r="P28" i="23" s="1"/>
  <c r="P43" i="23" s="1"/>
  <c r="P25" i="23"/>
  <c r="P27" i="23" s="1"/>
  <c r="Q25" i="23"/>
  <c r="Q27" i="23" s="1"/>
  <c r="Q26" i="23"/>
  <c r="Q28" i="23" s="1"/>
  <c r="Q43" i="23" s="1"/>
  <c r="Q44" i="23" s="1"/>
  <c r="R25" i="20"/>
  <c r="R27" i="20" s="1"/>
  <c r="R26" i="20"/>
  <c r="R28" i="20" s="1"/>
  <c r="R43" i="20" s="1"/>
  <c r="Q44" i="20"/>
  <c r="P25" i="20"/>
  <c r="P27" i="20" s="1"/>
  <c r="P26" i="20"/>
  <c r="P28" i="20" s="1"/>
  <c r="P43" i="20" s="1"/>
  <c r="P44" i="20" s="1"/>
  <c r="E7" i="9"/>
  <c r="AI33" i="9" s="1"/>
  <c r="AI41" i="9" s="1"/>
  <c r="E46" i="21"/>
  <c r="E67" i="21" s="1"/>
  <c r="I33" i="9"/>
  <c r="D3" i="9"/>
  <c r="H33" i="23"/>
  <c r="H41" i="23" s="1"/>
  <c r="H44" i="23" s="1"/>
  <c r="H8" i="23"/>
  <c r="I8" i="23"/>
  <c r="F33" i="23"/>
  <c r="F41" i="23" s="1"/>
  <c r="G44" i="23"/>
  <c r="G50" i="23" s="1"/>
  <c r="G34" i="23" s="1"/>
  <c r="G35" i="23" s="1"/>
  <c r="G36" i="23" s="1"/>
  <c r="H3" i="20"/>
  <c r="G8" i="20"/>
  <c r="G33" i="20"/>
  <c r="G41" i="20" s="1"/>
  <c r="F8" i="20"/>
  <c r="F33" i="20"/>
  <c r="F41" i="20" s="1"/>
  <c r="I8" i="20"/>
  <c r="I33" i="20"/>
  <c r="I41" i="20" s="1"/>
  <c r="E33" i="22"/>
  <c r="E41" i="22" s="1"/>
  <c r="E6" i="22"/>
  <c r="Y33" i="22" s="1"/>
  <c r="Y41" i="22" s="1"/>
  <c r="E47" i="21"/>
  <c r="E61" i="21" s="1"/>
  <c r="E5" i="22"/>
  <c r="O33" i="22" s="1"/>
  <c r="O41" i="22" s="1"/>
  <c r="AC25" i="22"/>
  <c r="AC27" i="22" s="1"/>
  <c r="AC26" i="22"/>
  <c r="AC28" i="22" s="1"/>
  <c r="AC43" i="22" s="1"/>
  <c r="AM24" i="22"/>
  <c r="I7" i="22"/>
  <c r="AM33" i="22" s="1"/>
  <c r="AM41" i="22" s="1"/>
  <c r="AM31" i="22"/>
  <c r="I68" i="21" s="1"/>
  <c r="D33" i="22"/>
  <c r="D41" i="22" s="1"/>
  <c r="D44" i="22" s="1"/>
  <c r="D50" i="22" s="1"/>
  <c r="D34" i="22" s="1"/>
  <c r="D35" i="22" s="1"/>
  <c r="D36" i="22" s="1"/>
  <c r="H33" i="22"/>
  <c r="H41" i="22" s="1"/>
  <c r="H44" i="22" s="1"/>
  <c r="H50" i="22" s="1"/>
  <c r="H34" i="22" s="1"/>
  <c r="H35" i="22" s="1"/>
  <c r="H36" i="22" s="1"/>
  <c r="H5" i="22"/>
  <c r="R33" i="22" s="1"/>
  <c r="R41" i="22" s="1"/>
  <c r="H47" i="21"/>
  <c r="H61" i="21" s="1"/>
  <c r="N25" i="22"/>
  <c r="N27" i="22" s="1"/>
  <c r="N26" i="22"/>
  <c r="N28" i="22" s="1"/>
  <c r="N43" i="22" s="1"/>
  <c r="R26" i="22"/>
  <c r="R28" i="22" s="1"/>
  <c r="R43" i="22" s="1"/>
  <c r="R44" i="22" s="1"/>
  <c r="R25" i="22"/>
  <c r="R27" i="22" s="1"/>
  <c r="X26" i="22"/>
  <c r="X28" i="22" s="1"/>
  <c r="X43" i="22" s="1"/>
  <c r="X25" i="22"/>
  <c r="X27" i="22" s="1"/>
  <c r="H6" i="22"/>
  <c r="AB33" i="22" s="1"/>
  <c r="AB41" i="22" s="1"/>
  <c r="AL24" i="22"/>
  <c r="H7" i="22"/>
  <c r="AL33" i="22" s="1"/>
  <c r="AL41" i="22" s="1"/>
  <c r="AL31" i="22"/>
  <c r="H68" i="21" s="1"/>
  <c r="AF26" i="9"/>
  <c r="AF28" i="9" s="1"/>
  <c r="AF43" i="9" s="1"/>
  <c r="AF25" i="9"/>
  <c r="AF27" i="9" s="1"/>
  <c r="AG26" i="9"/>
  <c r="AG28" i="9" s="1"/>
  <c r="AG43" i="9" s="1"/>
  <c r="AG25" i="9"/>
  <c r="AG27" i="9" s="1"/>
  <c r="B7" i="24"/>
  <c r="AF33" i="24" s="1"/>
  <c r="AF41" i="24" s="1"/>
  <c r="D7" i="24"/>
  <c r="AH33" i="24" s="1"/>
  <c r="AH41" i="24" s="1"/>
  <c r="AG25" i="23"/>
  <c r="AG27" i="23" s="1"/>
  <c r="AG26" i="23"/>
  <c r="AG28" i="23" s="1"/>
  <c r="AG43" i="23" s="1"/>
  <c r="AG44" i="23" s="1"/>
  <c r="AF26" i="20"/>
  <c r="AF28" i="20" s="1"/>
  <c r="AF43" i="20" s="1"/>
  <c r="AF25" i="20"/>
  <c r="AF27" i="20" s="1"/>
  <c r="AH26" i="20"/>
  <c r="AH28" i="20" s="1"/>
  <c r="AH43" i="20" s="1"/>
  <c r="AH44" i="20" s="1"/>
  <c r="AH25" i="20"/>
  <c r="AH27" i="20" s="1"/>
  <c r="C6" i="24"/>
  <c r="W33" i="24" s="1"/>
  <c r="W41" i="24" s="1"/>
  <c r="Y25" i="24"/>
  <c r="Y27" i="24" s="1"/>
  <c r="Y26" i="24"/>
  <c r="Y28" i="24" s="1"/>
  <c r="Y43" i="24" s="1"/>
  <c r="Y44" i="24" s="1"/>
  <c r="E6" i="23"/>
  <c r="Y33" i="23" s="1"/>
  <c r="Y41" i="23" s="1"/>
  <c r="C6" i="23"/>
  <c r="W33" i="23" s="1"/>
  <c r="W41" i="23" s="1"/>
  <c r="V26" i="20"/>
  <c r="V28" i="20" s="1"/>
  <c r="V43" i="20" s="1"/>
  <c r="V25" i="20"/>
  <c r="V27" i="20" s="1"/>
  <c r="B5" i="24"/>
  <c r="L33" i="24" s="1"/>
  <c r="L41" i="24" s="1"/>
  <c r="E5" i="23"/>
  <c r="O33" i="23" s="1"/>
  <c r="O41" i="23" s="1"/>
  <c r="C5" i="23"/>
  <c r="M33" i="23" s="1"/>
  <c r="M41" i="23" s="1"/>
  <c r="C5" i="20"/>
  <c r="M33" i="20" s="1"/>
  <c r="M41" i="20" s="1"/>
  <c r="M44" i="20" s="1"/>
  <c r="O25" i="20"/>
  <c r="O27" i="20" s="1"/>
  <c r="O26" i="20"/>
  <c r="O28" i="20" s="1"/>
  <c r="O43" i="20" s="1"/>
  <c r="O44" i="20" s="1"/>
  <c r="C6" i="9"/>
  <c r="W33" i="9" s="1"/>
  <c r="W41" i="9" s="1"/>
  <c r="C46" i="21"/>
  <c r="C60" i="21" s="1"/>
  <c r="C4" i="24"/>
  <c r="B33" i="23"/>
  <c r="B41" i="23" s="1"/>
  <c r="B44" i="23" s="1"/>
  <c r="B8" i="23"/>
  <c r="D25" i="20"/>
  <c r="D27" i="20" s="1"/>
  <c r="D26" i="20"/>
  <c r="D28" i="20" s="1"/>
  <c r="D43" i="20" s="1"/>
  <c r="E26" i="20"/>
  <c r="E28" i="20" s="1"/>
  <c r="E43" i="20" s="1"/>
  <c r="E25" i="20"/>
  <c r="E27" i="20" s="1"/>
  <c r="G4" i="22"/>
  <c r="G47" i="21"/>
  <c r="G61" i="21" s="1"/>
  <c r="G5" i="22"/>
  <c r="Q33" i="22" s="1"/>
  <c r="Q41" i="22" s="1"/>
  <c r="AK24" i="22"/>
  <c r="G7" i="22"/>
  <c r="AK33" i="22" s="1"/>
  <c r="AK41" i="22" s="1"/>
  <c r="AK31" i="22"/>
  <c r="G68" i="21" s="1"/>
  <c r="L25" i="22"/>
  <c r="L27" i="22" s="1"/>
  <c r="L26" i="22"/>
  <c r="L28" i="22" s="1"/>
  <c r="L43" i="22" s="1"/>
  <c r="AF24" i="22"/>
  <c r="B7" i="22"/>
  <c r="AF31" i="22"/>
  <c r="B68" i="21" s="1"/>
  <c r="M33" i="9" l="1"/>
  <c r="M41" i="9" s="1"/>
  <c r="B8" i="9"/>
  <c r="B33" i="9"/>
  <c r="B41" i="9" s="1"/>
  <c r="B44" i="9" s="1"/>
  <c r="L33" i="9"/>
  <c r="Q33" i="9"/>
  <c r="Q41" i="9" s="1"/>
  <c r="AC44" i="9"/>
  <c r="Y44" i="9"/>
  <c r="W44" i="9"/>
  <c r="Z33" i="9"/>
  <c r="Z41" i="9" s="1"/>
  <c r="Z44" i="9" s="1"/>
  <c r="O33" i="9"/>
  <c r="O41" i="9" s="1"/>
  <c r="AB33" i="9"/>
  <c r="AB41" i="9" s="1"/>
  <c r="AB44" i="9" s="1"/>
  <c r="AC50" i="9"/>
  <c r="Y50" i="9"/>
  <c r="AA44" i="9"/>
  <c r="AA50" i="9" s="1"/>
  <c r="AA34" i="9" s="1"/>
  <c r="W50" i="9"/>
  <c r="F67" i="21"/>
  <c r="P44" i="9"/>
  <c r="P50" i="9" s="1"/>
  <c r="P34" i="9" s="1"/>
  <c r="P35" i="9" s="1"/>
  <c r="P36" i="9" s="1"/>
  <c r="P37" i="9" s="1"/>
  <c r="Q44" i="9"/>
  <c r="Q50" i="9" s="1"/>
  <c r="Q34" i="9" s="1"/>
  <c r="Q35" i="9" s="1"/>
  <c r="Q36" i="9" s="1"/>
  <c r="Q37" i="9" s="1"/>
  <c r="S44" i="9"/>
  <c r="S50" i="9" s="1"/>
  <c r="S34" i="9" s="1"/>
  <c r="S35" i="9" s="1"/>
  <c r="S36" i="9" s="1"/>
  <c r="S37" i="9" s="1"/>
  <c r="R44" i="9"/>
  <c r="R50" i="9" s="1"/>
  <c r="R34" i="9" s="1"/>
  <c r="R35" i="9" s="1"/>
  <c r="R36" i="9" s="1"/>
  <c r="R37" i="9" s="1"/>
  <c r="M44" i="9"/>
  <c r="M50" i="9" s="1"/>
  <c r="M34" i="9" s="1"/>
  <c r="M35" i="9" s="1"/>
  <c r="M36" i="9" s="1"/>
  <c r="M37" i="9" s="1"/>
  <c r="O44" i="9"/>
  <c r="O50" i="9" s="1"/>
  <c r="O34" i="9" s="1"/>
  <c r="O35" i="9" s="1"/>
  <c r="O36" i="9" s="1"/>
  <c r="O37" i="9" s="1"/>
  <c r="AG33" i="9"/>
  <c r="AG41" i="9" s="1"/>
  <c r="AG44" i="9" s="1"/>
  <c r="AG50" i="9" s="1"/>
  <c r="AG34" i="9" s="1"/>
  <c r="AG35" i="9" s="1"/>
  <c r="AG36" i="9" s="1"/>
  <c r="AG37" i="9" s="1"/>
  <c r="AG47" i="9" s="1"/>
  <c r="AG48" i="9" s="1"/>
  <c r="AG49" i="9" s="1"/>
  <c r="AG51" i="9" s="1"/>
  <c r="AG53" i="9" s="1"/>
  <c r="C30" i="21" s="1"/>
  <c r="G8" i="9"/>
  <c r="AL33" i="9"/>
  <c r="AL41" i="9" s="1"/>
  <c r="H8" i="9"/>
  <c r="E68" i="21"/>
  <c r="C68" i="21"/>
  <c r="P44" i="23"/>
  <c r="P50" i="23" s="1"/>
  <c r="P34" i="23" s="1"/>
  <c r="P35" i="23" s="1"/>
  <c r="P36" i="23" s="1"/>
  <c r="P37" i="23" s="1"/>
  <c r="P47" i="23" s="1"/>
  <c r="P48" i="23" s="1"/>
  <c r="P49" i="23" s="1"/>
  <c r="P51" i="23" s="1"/>
  <c r="P53" i="23" s="1"/>
  <c r="F17" i="21" s="1"/>
  <c r="AK44" i="23"/>
  <c r="G8" i="23"/>
  <c r="S44" i="23"/>
  <c r="AM44" i="23"/>
  <c r="F8" i="23"/>
  <c r="B69" i="21"/>
  <c r="C70" i="21"/>
  <c r="F71" i="21"/>
  <c r="F33" i="9"/>
  <c r="F41" i="9" s="1"/>
  <c r="H67" i="21"/>
  <c r="I67" i="21"/>
  <c r="F8" i="9"/>
  <c r="I8" i="9"/>
  <c r="AM44" i="9"/>
  <c r="E33" i="9"/>
  <c r="E41" i="9" s="1"/>
  <c r="D8" i="22"/>
  <c r="AF33" i="22"/>
  <c r="AF41" i="22" s="1"/>
  <c r="N44" i="22"/>
  <c r="B4" i="20"/>
  <c r="B33" i="20" s="1"/>
  <c r="B41" i="20" s="1"/>
  <c r="B44" i="20" s="1"/>
  <c r="I44" i="20"/>
  <c r="F44" i="20"/>
  <c r="F50" i="20" s="1"/>
  <c r="F34" i="20" s="1"/>
  <c r="G44" i="20"/>
  <c r="C44" i="20"/>
  <c r="AM44" i="20"/>
  <c r="AC44" i="23"/>
  <c r="AJ44" i="23"/>
  <c r="AJ50" i="23" s="1"/>
  <c r="AJ34" i="23" s="1"/>
  <c r="AJ35" i="23" s="1"/>
  <c r="AJ36" i="23" s="1"/>
  <c r="AJ37" i="23" s="1"/>
  <c r="AJ47" i="23" s="1"/>
  <c r="AJ48" i="23" s="1"/>
  <c r="AJ49" i="23" s="1"/>
  <c r="AJ51" i="23" s="1"/>
  <c r="AJ53" i="23" s="1"/>
  <c r="F33" i="21" s="1"/>
  <c r="E8" i="24"/>
  <c r="N44" i="24"/>
  <c r="AG44" i="24"/>
  <c r="O44" i="24"/>
  <c r="Z44" i="24"/>
  <c r="V33" i="9"/>
  <c r="V41" i="9" s="1"/>
  <c r="C33" i="9"/>
  <c r="L33" i="22"/>
  <c r="L41" i="22" s="1"/>
  <c r="L44" i="22" s="1"/>
  <c r="L50" i="22" s="1"/>
  <c r="L34" i="22" s="1"/>
  <c r="L35" i="22" s="1"/>
  <c r="L36" i="22" s="1"/>
  <c r="L37" i="22" s="1"/>
  <c r="L47" i="22" s="1"/>
  <c r="L48" i="22" s="1"/>
  <c r="L49" i="22" s="1"/>
  <c r="L51" i="22" s="1"/>
  <c r="L53" i="22" s="1"/>
  <c r="B15" i="21" s="1"/>
  <c r="Z33" i="22"/>
  <c r="Z41" i="22" s="1"/>
  <c r="Z44" i="22" s="1"/>
  <c r="Z50" i="22" s="1"/>
  <c r="Z34" i="22" s="1"/>
  <c r="Z35" i="22" s="1"/>
  <c r="Z36" i="22" s="1"/>
  <c r="Z37" i="22" s="1"/>
  <c r="Z47" i="22" s="1"/>
  <c r="Z48" i="22" s="1"/>
  <c r="Z49" i="22" s="1"/>
  <c r="Z51" i="22" s="1"/>
  <c r="Z53" i="22" s="1"/>
  <c r="F23" i="21" s="1"/>
  <c r="P33" i="22"/>
  <c r="P41" i="22" s="1"/>
  <c r="P44" i="22" s="1"/>
  <c r="P50" i="22" s="1"/>
  <c r="P34" i="22" s="1"/>
  <c r="P35" i="22" s="1"/>
  <c r="P36" i="22" s="1"/>
  <c r="P37" i="22" s="1"/>
  <c r="P47" i="22" s="1"/>
  <c r="P48" i="22" s="1"/>
  <c r="P49" i="22" s="1"/>
  <c r="P51" i="22" s="1"/>
  <c r="P53" i="22" s="1"/>
  <c r="F15" i="21" s="1"/>
  <c r="M44" i="24"/>
  <c r="S50" i="22"/>
  <c r="S34" i="22" s="1"/>
  <c r="S35" i="22" s="1"/>
  <c r="S36" i="22" s="1"/>
  <c r="S37" i="22" s="1"/>
  <c r="S47" i="22" s="1"/>
  <c r="S48" i="22" s="1"/>
  <c r="S49" i="22" s="1"/>
  <c r="S51" i="22" s="1"/>
  <c r="S53" i="22" s="1"/>
  <c r="I15" i="21" s="1"/>
  <c r="C8" i="22"/>
  <c r="F8" i="24"/>
  <c r="AC44" i="22"/>
  <c r="H33" i="9"/>
  <c r="H41" i="9" s="1"/>
  <c r="R44" i="24"/>
  <c r="AC44" i="24"/>
  <c r="AM44" i="24"/>
  <c r="L41" i="9"/>
  <c r="G33" i="9"/>
  <c r="G41" i="9" s="1"/>
  <c r="L50" i="23"/>
  <c r="L34" i="23" s="1"/>
  <c r="L35" i="23" s="1"/>
  <c r="L36" i="23" s="1"/>
  <c r="L37" i="23" s="1"/>
  <c r="L47" i="23" s="1"/>
  <c r="L48" i="23" s="1"/>
  <c r="L49" i="23" s="1"/>
  <c r="L51" i="23" s="1"/>
  <c r="L53" i="23" s="1"/>
  <c r="B17" i="21" s="1"/>
  <c r="AJ44" i="9"/>
  <c r="X50" i="20"/>
  <c r="X34" i="20" s="1"/>
  <c r="X35" i="20" s="1"/>
  <c r="X36" i="20" s="1"/>
  <c r="X37" i="20" s="1"/>
  <c r="X47" i="20" s="1"/>
  <c r="X48" i="20" s="1"/>
  <c r="X49" i="20" s="1"/>
  <c r="X51" i="20" s="1"/>
  <c r="X53" i="20" s="1"/>
  <c r="D24" i="21" s="1"/>
  <c r="V33" i="22"/>
  <c r="V41" i="22" s="1"/>
  <c r="V44" i="22" s="1"/>
  <c r="V50" i="22" s="1"/>
  <c r="V34" i="22" s="1"/>
  <c r="V35" i="22" s="1"/>
  <c r="V36" i="22" s="1"/>
  <c r="V37" i="22" s="1"/>
  <c r="V47" i="22" s="1"/>
  <c r="V48" i="22" s="1"/>
  <c r="V49" i="22" s="1"/>
  <c r="V51" i="22" s="1"/>
  <c r="V53" i="22" s="1"/>
  <c r="B23" i="21" s="1"/>
  <c r="AF33" i="9"/>
  <c r="AF41" i="9" s="1"/>
  <c r="AF44" i="9" s="1"/>
  <c r="AF50" i="9" s="1"/>
  <c r="AF34" i="9" s="1"/>
  <c r="AF35" i="9" s="1"/>
  <c r="AF36" i="9" s="1"/>
  <c r="AF37" i="9" s="1"/>
  <c r="AF47" i="9" s="1"/>
  <c r="AF48" i="9" s="1"/>
  <c r="AF49" i="9" s="1"/>
  <c r="AF51" i="9" s="1"/>
  <c r="AF53" i="9" s="1"/>
  <c r="B30" i="21" s="1"/>
  <c r="X50" i="24"/>
  <c r="X34" i="24" s="1"/>
  <c r="X35" i="24" s="1"/>
  <c r="X36" i="24" s="1"/>
  <c r="X37" i="24" s="1"/>
  <c r="X47" i="24" s="1"/>
  <c r="X48" i="24" s="1"/>
  <c r="X49" i="24" s="1"/>
  <c r="X51" i="24" s="1"/>
  <c r="X53" i="24" s="1"/>
  <c r="D26" i="21" s="1"/>
  <c r="AF50" i="23"/>
  <c r="AF34" i="23" s="1"/>
  <c r="AF35" i="23" s="1"/>
  <c r="AF36" i="23" s="1"/>
  <c r="AF37" i="23" s="1"/>
  <c r="AF47" i="23" s="1"/>
  <c r="AF48" i="23" s="1"/>
  <c r="AF49" i="23" s="1"/>
  <c r="AF51" i="23" s="1"/>
  <c r="AF53" i="23" s="1"/>
  <c r="B33" i="21" s="1"/>
  <c r="AI50" i="23"/>
  <c r="AI34" i="23" s="1"/>
  <c r="AI35" i="23" s="1"/>
  <c r="AI36" i="23" s="1"/>
  <c r="AI37" i="23" s="1"/>
  <c r="AI47" i="23" s="1"/>
  <c r="AI48" i="23" s="1"/>
  <c r="AI49" i="23" s="1"/>
  <c r="AI51" i="23" s="1"/>
  <c r="AI53" i="23" s="1"/>
  <c r="E33" i="21" s="1"/>
  <c r="AI50" i="24"/>
  <c r="AI34" i="24" s="1"/>
  <c r="AI35" i="24" s="1"/>
  <c r="AI36" i="24" s="1"/>
  <c r="AI37" i="24" s="1"/>
  <c r="AI47" i="24" s="1"/>
  <c r="AI48" i="24" s="1"/>
  <c r="AI49" i="24" s="1"/>
  <c r="AI51" i="24" s="1"/>
  <c r="AI53" i="24" s="1"/>
  <c r="E34" i="21" s="1"/>
  <c r="AK33" i="9"/>
  <c r="AK41" i="9" s="1"/>
  <c r="AK44" i="9" s="1"/>
  <c r="AK50" i="9" s="1"/>
  <c r="AK34" i="9" s="1"/>
  <c r="AK35" i="9" s="1"/>
  <c r="AK36" i="9" s="1"/>
  <c r="AK37" i="9" s="1"/>
  <c r="AK47" i="9" s="1"/>
  <c r="AK48" i="9" s="1"/>
  <c r="AK49" i="9" s="1"/>
  <c r="AK51" i="9" s="1"/>
  <c r="AK53" i="9" s="1"/>
  <c r="G30" i="21" s="1"/>
  <c r="Y50" i="24"/>
  <c r="Y34" i="24" s="1"/>
  <c r="Y35" i="24" s="1"/>
  <c r="Y36" i="24" s="1"/>
  <c r="Y37" i="24" s="1"/>
  <c r="Y47" i="24" s="1"/>
  <c r="Y48" i="24" s="1"/>
  <c r="Y49" i="24" s="1"/>
  <c r="Y51" i="24" s="1"/>
  <c r="Y53" i="24" s="1"/>
  <c r="E26" i="21" s="1"/>
  <c r="AH50" i="20"/>
  <c r="AH34" i="20" s="1"/>
  <c r="AH35" i="20" s="1"/>
  <c r="AH36" i="20" s="1"/>
  <c r="AH37" i="20" s="1"/>
  <c r="AH47" i="20" s="1"/>
  <c r="AH48" i="20" s="1"/>
  <c r="AH49" i="20" s="1"/>
  <c r="AH51" i="20" s="1"/>
  <c r="AH53" i="20" s="1"/>
  <c r="D32" i="21" s="1"/>
  <c r="R50" i="22"/>
  <c r="R34" i="22" s="1"/>
  <c r="R35" i="22" s="1"/>
  <c r="R36" i="22" s="1"/>
  <c r="R50" i="24"/>
  <c r="R34" i="24" s="1"/>
  <c r="R35" i="24" s="1"/>
  <c r="R36" i="24" s="1"/>
  <c r="R37" i="24" s="1"/>
  <c r="R47" i="24" s="1"/>
  <c r="R48" i="24" s="1"/>
  <c r="R49" i="24" s="1"/>
  <c r="R51" i="24" s="1"/>
  <c r="R53" i="24" s="1"/>
  <c r="H18" i="21" s="1"/>
  <c r="Z50" i="23"/>
  <c r="Z34" i="23" s="1"/>
  <c r="Z35" i="23" s="1"/>
  <c r="Z36" i="23" s="1"/>
  <c r="Z37" i="23" s="1"/>
  <c r="Z47" i="23" s="1"/>
  <c r="Z48" i="23" s="1"/>
  <c r="Z49" i="23" s="1"/>
  <c r="Z51" i="23" s="1"/>
  <c r="Z53" i="23" s="1"/>
  <c r="F25" i="21" s="1"/>
  <c r="AC50" i="24"/>
  <c r="AC34" i="24" s="1"/>
  <c r="AC35" i="24" s="1"/>
  <c r="AC36" i="24" s="1"/>
  <c r="AC37" i="24" s="1"/>
  <c r="AC47" i="24" s="1"/>
  <c r="AC48" i="24" s="1"/>
  <c r="AC49" i="24" s="1"/>
  <c r="AC51" i="24" s="1"/>
  <c r="AC53" i="24" s="1"/>
  <c r="I26" i="21" s="1"/>
  <c r="D50" i="23"/>
  <c r="D34" i="23" s="1"/>
  <c r="D35" i="23" s="1"/>
  <c r="D36" i="23" s="1"/>
  <c r="D37" i="23" s="1"/>
  <c r="D47" i="23" s="1"/>
  <c r="D48" i="23" s="1"/>
  <c r="D49" i="23" s="1"/>
  <c r="D51" i="23" s="1"/>
  <c r="X44" i="22"/>
  <c r="X50" i="22" s="1"/>
  <c r="X34" i="22" s="1"/>
  <c r="X35" i="22" s="1"/>
  <c r="X36" i="22" s="1"/>
  <c r="X37" i="22" s="1"/>
  <c r="X47" i="22" s="1"/>
  <c r="X48" i="22" s="1"/>
  <c r="X49" i="22" s="1"/>
  <c r="X51" i="22" s="1"/>
  <c r="X53" i="22" s="1"/>
  <c r="D23" i="21" s="1"/>
  <c r="S44" i="24"/>
  <c r="S50" i="24" s="1"/>
  <c r="S34" i="24" s="1"/>
  <c r="S35" i="24" s="1"/>
  <c r="S36" i="24" s="1"/>
  <c r="S37" i="24" s="1"/>
  <c r="S47" i="24" s="1"/>
  <c r="S48" i="24" s="1"/>
  <c r="S49" i="24" s="1"/>
  <c r="S51" i="24" s="1"/>
  <c r="S53" i="24" s="1"/>
  <c r="I18" i="21" s="1"/>
  <c r="Q44" i="24"/>
  <c r="Q50" i="24" s="1"/>
  <c r="Q34" i="24" s="1"/>
  <c r="Q35" i="24" s="1"/>
  <c r="Q36" i="24" s="1"/>
  <c r="Q37" i="24" s="1"/>
  <c r="Q47" i="24" s="1"/>
  <c r="Q48" i="24" s="1"/>
  <c r="Q49" i="24" s="1"/>
  <c r="Q51" i="24" s="1"/>
  <c r="Q53" i="24" s="1"/>
  <c r="G18" i="21" s="1"/>
  <c r="AK50" i="23"/>
  <c r="AK34" i="23" s="1"/>
  <c r="AK35" i="23" s="1"/>
  <c r="AK36" i="23" s="1"/>
  <c r="AK37" i="23" s="1"/>
  <c r="AK47" i="23" s="1"/>
  <c r="AK48" i="23" s="1"/>
  <c r="AK49" i="23" s="1"/>
  <c r="AK51" i="23" s="1"/>
  <c r="AK53" i="23" s="1"/>
  <c r="G33" i="21" s="1"/>
  <c r="AL44" i="24"/>
  <c r="AL50" i="24" s="1"/>
  <c r="AL34" i="24" s="1"/>
  <c r="AL35" i="24" s="1"/>
  <c r="AL36" i="24" s="1"/>
  <c r="AL37" i="24" s="1"/>
  <c r="AL47" i="24" s="1"/>
  <c r="AL48" i="24" s="1"/>
  <c r="AL49" i="24" s="1"/>
  <c r="AL51" i="24" s="1"/>
  <c r="AL53" i="24" s="1"/>
  <c r="H34" i="21" s="1"/>
  <c r="V44" i="9"/>
  <c r="V50" i="9" s="1"/>
  <c r="V34" i="9" s="1"/>
  <c r="V35" i="9" s="1"/>
  <c r="V36" i="9" s="1"/>
  <c r="V37" i="9" s="1"/>
  <c r="V47" i="9" s="1"/>
  <c r="V48" i="9" s="1"/>
  <c r="V49" i="9" s="1"/>
  <c r="V51" i="9" s="1"/>
  <c r="V53" i="9" s="1"/>
  <c r="B22" i="21" s="1"/>
  <c r="AJ50" i="9"/>
  <c r="AJ34" i="9" s="1"/>
  <c r="AJ35" i="9" s="1"/>
  <c r="AJ36" i="9" s="1"/>
  <c r="AJ37" i="9" s="1"/>
  <c r="AJ47" i="9" s="1"/>
  <c r="AJ48" i="9" s="1"/>
  <c r="AJ49" i="9" s="1"/>
  <c r="AJ51" i="9" s="1"/>
  <c r="AJ53" i="9" s="1"/>
  <c r="F30" i="21" s="1"/>
  <c r="AH50" i="23"/>
  <c r="AH34" i="23" s="1"/>
  <c r="AH35" i="23" s="1"/>
  <c r="AH36" i="23" s="1"/>
  <c r="AH37" i="23" s="1"/>
  <c r="AH47" i="23" s="1"/>
  <c r="AH48" i="23" s="1"/>
  <c r="AH49" i="23" s="1"/>
  <c r="AH51" i="23" s="1"/>
  <c r="AH53" i="23" s="1"/>
  <c r="D33" i="21" s="1"/>
  <c r="S50" i="20"/>
  <c r="S34" i="20" s="1"/>
  <c r="S35" i="20" s="1"/>
  <c r="S36" i="20" s="1"/>
  <c r="S37" i="20" s="1"/>
  <c r="S47" i="20" s="1"/>
  <c r="S48" i="20" s="1"/>
  <c r="S49" i="20" s="1"/>
  <c r="S51" i="20" s="1"/>
  <c r="S53" i="20" s="1"/>
  <c r="I16" i="21" s="1"/>
  <c r="AB50" i="24"/>
  <c r="AB34" i="24" s="1"/>
  <c r="AB35" i="24" s="1"/>
  <c r="AB36" i="24" s="1"/>
  <c r="AB37" i="24" s="1"/>
  <c r="AB47" i="24" s="1"/>
  <c r="AB48" i="24" s="1"/>
  <c r="AB49" i="24" s="1"/>
  <c r="AB51" i="24" s="1"/>
  <c r="AB53" i="24" s="1"/>
  <c r="H26" i="21" s="1"/>
  <c r="Y34" i="9"/>
  <c r="AM50" i="20"/>
  <c r="AM34" i="20" s="1"/>
  <c r="AM35" i="20" s="1"/>
  <c r="AM36" i="20" s="1"/>
  <c r="AM37" i="20" s="1"/>
  <c r="AM47" i="20" s="1"/>
  <c r="AM48" i="20" s="1"/>
  <c r="AM49" i="20" s="1"/>
  <c r="AM51" i="20" s="1"/>
  <c r="AM53" i="20" s="1"/>
  <c r="I32" i="21" s="1"/>
  <c r="AL44" i="9"/>
  <c r="AL50" i="9" s="1"/>
  <c r="AL34" i="9" s="1"/>
  <c r="AL35" i="9" s="1"/>
  <c r="AL36" i="9" s="1"/>
  <c r="AL37" i="9" s="1"/>
  <c r="AL47" i="9" s="1"/>
  <c r="AL48" i="9" s="1"/>
  <c r="AL49" i="9" s="1"/>
  <c r="AL51" i="9" s="1"/>
  <c r="AL53" i="9" s="1"/>
  <c r="H30" i="21" s="1"/>
  <c r="N50" i="23"/>
  <c r="N34" i="23" s="1"/>
  <c r="N35" i="23" s="1"/>
  <c r="N36" i="23" s="1"/>
  <c r="N37" i="23" s="1"/>
  <c r="N47" i="23" s="1"/>
  <c r="N48" i="23" s="1"/>
  <c r="N49" i="23" s="1"/>
  <c r="N51" i="23" s="1"/>
  <c r="N53" i="23" s="1"/>
  <c r="D17" i="21" s="1"/>
  <c r="C53" i="22"/>
  <c r="C7" i="21" s="1"/>
  <c r="AK25" i="22"/>
  <c r="AK27" i="22" s="1"/>
  <c r="AK26" i="22"/>
  <c r="AK28" i="22" s="1"/>
  <c r="AK43" i="22" s="1"/>
  <c r="AK44" i="22" s="1"/>
  <c r="H8" i="22"/>
  <c r="P50" i="20"/>
  <c r="P34" i="20" s="1"/>
  <c r="AA50" i="20"/>
  <c r="AA34" i="20" s="1"/>
  <c r="AF26" i="22"/>
  <c r="AF28" i="22" s="1"/>
  <c r="AF43" i="22" s="1"/>
  <c r="AF44" i="22" s="1"/>
  <c r="AF25" i="22"/>
  <c r="AF27" i="22" s="1"/>
  <c r="G33" i="22"/>
  <c r="G8" i="22"/>
  <c r="C33" i="24"/>
  <c r="C41" i="24" s="1"/>
  <c r="C8" i="24"/>
  <c r="O50" i="20"/>
  <c r="O34" i="20" s="1"/>
  <c r="O35" i="20" s="1"/>
  <c r="O36" i="20" s="1"/>
  <c r="O37" i="20" s="1"/>
  <c r="O47" i="20" s="1"/>
  <c r="O48" i="20" s="1"/>
  <c r="O49" i="20" s="1"/>
  <c r="O51" i="20" s="1"/>
  <c r="O53" i="20" s="1"/>
  <c r="E16" i="21" s="1"/>
  <c r="W34" i="9"/>
  <c r="AG50" i="23"/>
  <c r="AG34" i="23" s="1"/>
  <c r="AG35" i="23" s="1"/>
  <c r="AG36" i="23" s="1"/>
  <c r="AG37" i="23" s="1"/>
  <c r="AG47" i="23" s="1"/>
  <c r="AG48" i="23" s="1"/>
  <c r="AG49" i="23" s="1"/>
  <c r="AG51" i="23" s="1"/>
  <c r="AG53" i="23" s="1"/>
  <c r="C33" i="21" s="1"/>
  <c r="AL25" i="22"/>
  <c r="AL27" i="22" s="1"/>
  <c r="AL26" i="22"/>
  <c r="AL28" i="22" s="1"/>
  <c r="AL43" i="22" s="1"/>
  <c r="AL44" i="22" s="1"/>
  <c r="N50" i="22"/>
  <c r="N34" i="22" s="1"/>
  <c r="N35" i="22" s="1"/>
  <c r="N36" i="22" s="1"/>
  <c r="N37" i="22" s="1"/>
  <c r="N47" i="22" s="1"/>
  <c r="N48" i="22" s="1"/>
  <c r="N49" i="22" s="1"/>
  <c r="N51" i="22" s="1"/>
  <c r="N53" i="22" s="1"/>
  <c r="D15" i="21" s="1"/>
  <c r="H37" i="22"/>
  <c r="H47" i="22" s="1"/>
  <c r="H48" i="22" s="1"/>
  <c r="H49" i="22" s="1"/>
  <c r="H51" i="22" s="1"/>
  <c r="AM26" i="22"/>
  <c r="AM28" i="22" s="1"/>
  <c r="AM43" i="22" s="1"/>
  <c r="AM44" i="22" s="1"/>
  <c r="AM25" i="22"/>
  <c r="AM27" i="22" s="1"/>
  <c r="AC50" i="22"/>
  <c r="AC34" i="22" s="1"/>
  <c r="AC35" i="22" s="1"/>
  <c r="AC36" i="22" s="1"/>
  <c r="AC37" i="22" s="1"/>
  <c r="AC47" i="22" s="1"/>
  <c r="AC48" i="22" s="1"/>
  <c r="AC49" i="22" s="1"/>
  <c r="AC51" i="22" s="1"/>
  <c r="AC53" i="22" s="1"/>
  <c r="I23" i="21" s="1"/>
  <c r="I50" i="23"/>
  <c r="I34" i="23" s="1"/>
  <c r="I35" i="23" s="1"/>
  <c r="I36" i="23" s="1"/>
  <c r="I37" i="23" s="1"/>
  <c r="I47" i="23" s="1"/>
  <c r="I48" i="23" s="1"/>
  <c r="I49" i="23" s="1"/>
  <c r="I51" i="23" s="1"/>
  <c r="D5" i="9"/>
  <c r="N33" i="9" s="1"/>
  <c r="N41" i="9" s="1"/>
  <c r="D46" i="21"/>
  <c r="D4" i="9"/>
  <c r="D6" i="9"/>
  <c r="X33" i="9" s="1"/>
  <c r="X41" i="9" s="1"/>
  <c r="X44" i="9" s="1"/>
  <c r="Q50" i="23"/>
  <c r="Q34" i="23" s="1"/>
  <c r="Q35" i="23" s="1"/>
  <c r="Q36" i="23" s="1"/>
  <c r="Q37" i="23" s="1"/>
  <c r="Q47" i="23" s="1"/>
  <c r="Q48" i="23" s="1"/>
  <c r="Q49" i="23" s="1"/>
  <c r="Q51" i="23" s="1"/>
  <c r="Q53" i="23" s="1"/>
  <c r="G17" i="21" s="1"/>
  <c r="AC50" i="23"/>
  <c r="AC34" i="23" s="1"/>
  <c r="AC35" i="23" s="1"/>
  <c r="AC36" i="23" s="1"/>
  <c r="AC37" i="23" s="1"/>
  <c r="AC47" i="23" s="1"/>
  <c r="AC48" i="23" s="1"/>
  <c r="AC49" i="23" s="1"/>
  <c r="AC51" i="23" s="1"/>
  <c r="AC53" i="23" s="1"/>
  <c r="I25" i="21" s="1"/>
  <c r="AB50" i="23"/>
  <c r="AB34" i="23" s="1"/>
  <c r="AB35" i="23" s="1"/>
  <c r="AB36" i="23" s="1"/>
  <c r="AB37" i="23" s="1"/>
  <c r="AB47" i="23" s="1"/>
  <c r="AB48" i="23" s="1"/>
  <c r="AB49" i="23" s="1"/>
  <c r="AB51" i="23" s="1"/>
  <c r="AB53" i="23" s="1"/>
  <c r="H25" i="21" s="1"/>
  <c r="AC34" i="9"/>
  <c r="AM50" i="24"/>
  <c r="AM34" i="24" s="1"/>
  <c r="AM35" i="24" s="1"/>
  <c r="AM36" i="24" s="1"/>
  <c r="AM37" i="24" s="1"/>
  <c r="AM47" i="24" s="1"/>
  <c r="AM48" i="24" s="1"/>
  <c r="AM49" i="24" s="1"/>
  <c r="AM51" i="24" s="1"/>
  <c r="AM53" i="24" s="1"/>
  <c r="I34" i="21" s="1"/>
  <c r="AK50" i="24"/>
  <c r="AK34" i="24" s="1"/>
  <c r="AK35" i="24" s="1"/>
  <c r="AK36" i="24" s="1"/>
  <c r="AK37" i="24" s="1"/>
  <c r="AK47" i="24" s="1"/>
  <c r="AK48" i="24" s="1"/>
  <c r="AK49" i="24" s="1"/>
  <c r="AK51" i="24" s="1"/>
  <c r="AK53" i="24" s="1"/>
  <c r="G34" i="21" s="1"/>
  <c r="AJ50" i="24"/>
  <c r="AJ34" i="24" s="1"/>
  <c r="AJ35" i="24" s="1"/>
  <c r="AJ36" i="24" s="1"/>
  <c r="AJ37" i="24" s="1"/>
  <c r="AJ47" i="24" s="1"/>
  <c r="AJ48" i="24" s="1"/>
  <c r="AJ49" i="24" s="1"/>
  <c r="AJ51" i="24" s="1"/>
  <c r="AJ53" i="24" s="1"/>
  <c r="F34" i="21" s="1"/>
  <c r="AM50" i="9"/>
  <c r="AM34" i="9" s="1"/>
  <c r="AM35" i="9" s="1"/>
  <c r="AM36" i="9" s="1"/>
  <c r="AM37" i="9" s="1"/>
  <c r="AM47" i="9" s="1"/>
  <c r="AM48" i="9" s="1"/>
  <c r="AM49" i="9" s="1"/>
  <c r="AM51" i="9" s="1"/>
  <c r="AM53" i="9" s="1"/>
  <c r="I30" i="21" s="1"/>
  <c r="AJ25" i="22"/>
  <c r="AJ27" i="22" s="1"/>
  <c r="AJ26" i="22"/>
  <c r="AJ28" i="22" s="1"/>
  <c r="AJ43" i="22" s="1"/>
  <c r="AJ44" i="22" s="1"/>
  <c r="AA50" i="22"/>
  <c r="AA34" i="22" s="1"/>
  <c r="AA35" i="22" s="1"/>
  <c r="AA36" i="22" s="1"/>
  <c r="AA37" i="22" s="1"/>
  <c r="AA47" i="22" s="1"/>
  <c r="AA48" i="22" s="1"/>
  <c r="AA49" i="22" s="1"/>
  <c r="AA51" i="22" s="1"/>
  <c r="AA53" i="22" s="1"/>
  <c r="G23" i="21" s="1"/>
  <c r="E8" i="23"/>
  <c r="E50" i="23"/>
  <c r="E34" i="23" s="1"/>
  <c r="E35" i="23" s="1"/>
  <c r="E36" i="23" s="1"/>
  <c r="E37" i="23" s="1"/>
  <c r="E47" i="23" s="1"/>
  <c r="E48" i="23" s="1"/>
  <c r="E49" i="23" s="1"/>
  <c r="E51" i="23" s="1"/>
  <c r="B8" i="24"/>
  <c r="N50" i="24"/>
  <c r="N34" i="24" s="1"/>
  <c r="N35" i="24" s="1"/>
  <c r="N36" i="24" s="1"/>
  <c r="N37" i="24" s="1"/>
  <c r="N47" i="24" s="1"/>
  <c r="N48" i="24" s="1"/>
  <c r="N49" i="24" s="1"/>
  <c r="N51" i="24" s="1"/>
  <c r="N53" i="24" s="1"/>
  <c r="D18" i="21" s="1"/>
  <c r="M50" i="24"/>
  <c r="M34" i="24" s="1"/>
  <c r="M35" i="24" s="1"/>
  <c r="M36" i="24" s="1"/>
  <c r="M37" i="24" s="1"/>
  <c r="M47" i="24" s="1"/>
  <c r="M48" i="24" s="1"/>
  <c r="M49" i="24" s="1"/>
  <c r="M51" i="24" s="1"/>
  <c r="M53" i="24" s="1"/>
  <c r="C18" i="21" s="1"/>
  <c r="X50" i="23"/>
  <c r="X34" i="23" s="1"/>
  <c r="X35" i="23" s="1"/>
  <c r="X36" i="23" s="1"/>
  <c r="X37" i="23" s="1"/>
  <c r="X47" i="23" s="1"/>
  <c r="X48" i="23" s="1"/>
  <c r="X49" i="23" s="1"/>
  <c r="X51" i="23" s="1"/>
  <c r="X53" i="23" s="1"/>
  <c r="D25" i="21" s="1"/>
  <c r="AG50" i="24"/>
  <c r="AG34" i="24" s="1"/>
  <c r="AG35" i="24" s="1"/>
  <c r="AG36" i="24" s="1"/>
  <c r="AG37" i="24" s="1"/>
  <c r="AG47" i="24" s="1"/>
  <c r="AG48" i="24" s="1"/>
  <c r="AG49" i="24" s="1"/>
  <c r="AG51" i="24" s="1"/>
  <c r="AG53" i="24" s="1"/>
  <c r="C34" i="21" s="1"/>
  <c r="W44" i="22"/>
  <c r="W50" i="22" s="1"/>
  <c r="W34" i="22" s="1"/>
  <c r="W35" i="22" s="1"/>
  <c r="W36" i="22" s="1"/>
  <c r="W37" i="22" s="1"/>
  <c r="W47" i="22" s="1"/>
  <c r="W48" i="22" s="1"/>
  <c r="W49" i="22" s="1"/>
  <c r="W51" i="22" s="1"/>
  <c r="W53" i="22" s="1"/>
  <c r="C23" i="21" s="1"/>
  <c r="Q44" i="22"/>
  <c r="E44" i="20"/>
  <c r="E50" i="20" s="1"/>
  <c r="E34" i="20" s="1"/>
  <c r="E35" i="20" s="1"/>
  <c r="E36" i="20" s="1"/>
  <c r="E37" i="20" s="1"/>
  <c r="E47" i="20" s="1"/>
  <c r="E48" i="20" s="1"/>
  <c r="B50" i="23"/>
  <c r="B34" i="23" s="1"/>
  <c r="B35" i="23" s="1"/>
  <c r="B36" i="23" s="1"/>
  <c r="B37" i="23" s="1"/>
  <c r="B47" i="23" s="1"/>
  <c r="B48" i="23" s="1"/>
  <c r="B49" i="23" s="1"/>
  <c r="B51" i="23" s="1"/>
  <c r="C67" i="21"/>
  <c r="M50" i="20"/>
  <c r="M34" i="20" s="1"/>
  <c r="M44" i="23"/>
  <c r="M50" i="23" s="1"/>
  <c r="M34" i="23" s="1"/>
  <c r="M35" i="23" s="1"/>
  <c r="M36" i="23" s="1"/>
  <c r="M37" i="23" s="1"/>
  <c r="M47" i="23" s="1"/>
  <c r="M48" i="23" s="1"/>
  <c r="M49" i="23" s="1"/>
  <c r="M51" i="23" s="1"/>
  <c r="M53" i="23" s="1"/>
  <c r="C17" i="21" s="1"/>
  <c r="O50" i="24"/>
  <c r="O34" i="24" s="1"/>
  <c r="O35" i="24" s="1"/>
  <c r="O36" i="24" s="1"/>
  <c r="O37" i="24" s="1"/>
  <c r="O47" i="24" s="1"/>
  <c r="O48" i="24" s="1"/>
  <c r="O49" i="24" s="1"/>
  <c r="O51" i="24" s="1"/>
  <c r="O53" i="24" s="1"/>
  <c r="E18" i="21" s="1"/>
  <c r="L44" i="24"/>
  <c r="W44" i="23"/>
  <c r="W50" i="23" s="1"/>
  <c r="W34" i="23" s="1"/>
  <c r="W35" i="23" s="1"/>
  <c r="W36" i="23" s="1"/>
  <c r="W37" i="23" s="1"/>
  <c r="W47" i="23" s="1"/>
  <c r="W48" i="23" s="1"/>
  <c r="W49" i="23" s="1"/>
  <c r="W51" i="23" s="1"/>
  <c r="W53" i="23" s="1"/>
  <c r="C25" i="21" s="1"/>
  <c r="Y44" i="23"/>
  <c r="AH44" i="24"/>
  <c r="AF44" i="24"/>
  <c r="AF50" i="24" s="1"/>
  <c r="AF34" i="24" s="1"/>
  <c r="AF35" i="24" s="1"/>
  <c r="AF36" i="24" s="1"/>
  <c r="AF37" i="24" s="1"/>
  <c r="AF47" i="24" s="1"/>
  <c r="AF48" i="24" s="1"/>
  <c r="AF49" i="24" s="1"/>
  <c r="AF51" i="24" s="1"/>
  <c r="AF53" i="24" s="1"/>
  <c r="B34" i="21" s="1"/>
  <c r="AB44" i="22"/>
  <c r="R37" i="22"/>
  <c r="R47" i="22" s="1"/>
  <c r="R48" i="22" s="1"/>
  <c r="R49" i="22" s="1"/>
  <c r="R51" i="22" s="1"/>
  <c r="R53" i="22" s="1"/>
  <c r="H15" i="21" s="1"/>
  <c r="AI25" i="22"/>
  <c r="AI27" i="22" s="1"/>
  <c r="AI26" i="22"/>
  <c r="AI28" i="22" s="1"/>
  <c r="AI43" i="22" s="1"/>
  <c r="AI44" i="22" s="1"/>
  <c r="O44" i="22"/>
  <c r="E44" i="22"/>
  <c r="E50" i="22" s="1"/>
  <c r="E34" i="22" s="1"/>
  <c r="E35" i="22" s="1"/>
  <c r="E36" i="22" s="1"/>
  <c r="E37" i="22" s="1"/>
  <c r="E47" i="22" s="1"/>
  <c r="E48" i="22" s="1"/>
  <c r="E49" i="22" s="1"/>
  <c r="E51" i="22" s="1"/>
  <c r="G50" i="20"/>
  <c r="G34" i="20" s="1"/>
  <c r="F44" i="23"/>
  <c r="F50" i="23" s="1"/>
  <c r="F34" i="23" s="1"/>
  <c r="F35" i="23" s="1"/>
  <c r="F36" i="23" s="1"/>
  <c r="F37" i="23" s="1"/>
  <c r="F47" i="23" s="1"/>
  <c r="F48" i="23" s="1"/>
  <c r="F49" i="23" s="1"/>
  <c r="F51" i="23" s="1"/>
  <c r="H50" i="23"/>
  <c r="H34" i="23" s="1"/>
  <c r="H35" i="23" s="1"/>
  <c r="H36" i="23" s="1"/>
  <c r="H37" i="23" s="1"/>
  <c r="H47" i="23" s="1"/>
  <c r="H48" i="23" s="1"/>
  <c r="H49" i="23" s="1"/>
  <c r="H51" i="23" s="1"/>
  <c r="F37" i="24"/>
  <c r="F47" i="24" s="1"/>
  <c r="F48" i="24" s="1"/>
  <c r="F49" i="24" s="1"/>
  <c r="F51" i="24" s="1"/>
  <c r="E60" i="21"/>
  <c r="Q50" i="20"/>
  <c r="Q34" i="20" s="1"/>
  <c r="Q35" i="20" s="1"/>
  <c r="Q36" i="20" s="1"/>
  <c r="Q37" i="20" s="1"/>
  <c r="Q47" i="20" s="1"/>
  <c r="Q48" i="20" s="1"/>
  <c r="Q49" i="20" s="1"/>
  <c r="Q51" i="20" s="1"/>
  <c r="Q53" i="20" s="1"/>
  <c r="G16" i="21" s="1"/>
  <c r="S50" i="23"/>
  <c r="S34" i="23" s="1"/>
  <c r="S35" i="23" s="1"/>
  <c r="S36" i="23" s="1"/>
  <c r="S37" i="23" s="1"/>
  <c r="S47" i="23" s="1"/>
  <c r="S48" i="23" s="1"/>
  <c r="S49" i="23" s="1"/>
  <c r="S51" i="23" s="1"/>
  <c r="S53" i="23" s="1"/>
  <c r="I17" i="21" s="1"/>
  <c r="R50" i="23"/>
  <c r="R34" i="23" s="1"/>
  <c r="R35" i="23" s="1"/>
  <c r="R36" i="23" s="1"/>
  <c r="R37" i="23" s="1"/>
  <c r="R47" i="23" s="1"/>
  <c r="R48" i="23" s="1"/>
  <c r="R49" i="23" s="1"/>
  <c r="R51" i="23" s="1"/>
  <c r="R53" i="23" s="1"/>
  <c r="H17" i="21" s="1"/>
  <c r="P50" i="24"/>
  <c r="P34" i="24" s="1"/>
  <c r="P35" i="24" s="1"/>
  <c r="P36" i="24" s="1"/>
  <c r="P37" i="24" s="1"/>
  <c r="P47" i="24" s="1"/>
  <c r="P48" i="24" s="1"/>
  <c r="P49" i="24" s="1"/>
  <c r="P51" i="24" s="1"/>
  <c r="P53" i="24" s="1"/>
  <c r="F18" i="21" s="1"/>
  <c r="Z50" i="20"/>
  <c r="Z34" i="20" s="1"/>
  <c r="Z35" i="20" s="1"/>
  <c r="Z36" i="20" s="1"/>
  <c r="Z37" i="20" s="1"/>
  <c r="Z47" i="20" s="1"/>
  <c r="Z48" i="20" s="1"/>
  <c r="Z49" i="20" s="1"/>
  <c r="Z51" i="20" s="1"/>
  <c r="Z53" i="20" s="1"/>
  <c r="F24" i="21" s="1"/>
  <c r="AA50" i="23"/>
  <c r="AA34" i="23" s="1"/>
  <c r="AA35" i="23" s="1"/>
  <c r="AA36" i="23" s="1"/>
  <c r="AA37" i="23" s="1"/>
  <c r="AA47" i="23" s="1"/>
  <c r="AA48" i="23" s="1"/>
  <c r="AA49" i="23" s="1"/>
  <c r="AA51" i="23" s="1"/>
  <c r="AA53" i="23" s="1"/>
  <c r="G25" i="21" s="1"/>
  <c r="Z50" i="24"/>
  <c r="Z34" i="24" s="1"/>
  <c r="Z35" i="24" s="1"/>
  <c r="Z36" i="24" s="1"/>
  <c r="Z37" i="24" s="1"/>
  <c r="Z47" i="24" s="1"/>
  <c r="Z48" i="24" s="1"/>
  <c r="Z49" i="24" s="1"/>
  <c r="Z51" i="24" s="1"/>
  <c r="Z53" i="24" s="1"/>
  <c r="F26" i="21" s="1"/>
  <c r="AK50" i="20"/>
  <c r="AK34" i="20" s="1"/>
  <c r="AK35" i="20" s="1"/>
  <c r="AK36" i="20" s="1"/>
  <c r="AK37" i="20" s="1"/>
  <c r="AK47" i="20" s="1"/>
  <c r="AK48" i="20" s="1"/>
  <c r="AK49" i="20" s="1"/>
  <c r="AK51" i="20" s="1"/>
  <c r="AK53" i="20" s="1"/>
  <c r="G32" i="21" s="1"/>
  <c r="AJ50" i="20"/>
  <c r="AJ34" i="20" s="1"/>
  <c r="AM50" i="23"/>
  <c r="AM34" i="23" s="1"/>
  <c r="AM35" i="23" s="1"/>
  <c r="AM36" i="23" s="1"/>
  <c r="AM37" i="23" s="1"/>
  <c r="AM47" i="23" s="1"/>
  <c r="AM48" i="23" s="1"/>
  <c r="AM49" i="23" s="1"/>
  <c r="AM51" i="23" s="1"/>
  <c r="AM53" i="23" s="1"/>
  <c r="I33" i="21" s="1"/>
  <c r="AL50" i="23"/>
  <c r="AL34" i="23" s="1"/>
  <c r="AL35" i="23" s="1"/>
  <c r="AL36" i="23" s="1"/>
  <c r="AL37" i="23" s="1"/>
  <c r="AL47" i="23" s="1"/>
  <c r="AL48" i="23" s="1"/>
  <c r="AL49" i="23" s="1"/>
  <c r="AL51" i="23" s="1"/>
  <c r="AL53" i="23" s="1"/>
  <c r="H33" i="21" s="1"/>
  <c r="D7" i="9"/>
  <c r="AH33" i="9" s="1"/>
  <c r="AH41" i="9" s="1"/>
  <c r="M44" i="22"/>
  <c r="M50" i="22" s="1"/>
  <c r="M34" i="22" s="1"/>
  <c r="M35" i="22" s="1"/>
  <c r="M36" i="22" s="1"/>
  <c r="M37" i="22" s="1"/>
  <c r="M47" i="22" s="1"/>
  <c r="M48" i="22" s="1"/>
  <c r="M49" i="22" s="1"/>
  <c r="M51" i="22" s="1"/>
  <c r="M53" i="22" s="1"/>
  <c r="C15" i="21" s="1"/>
  <c r="B50" i="20"/>
  <c r="B34" i="20" s="1"/>
  <c r="C50" i="20"/>
  <c r="C34" i="20" s="1"/>
  <c r="C33" i="23"/>
  <c r="C41" i="23" s="1"/>
  <c r="C8" i="23"/>
  <c r="L50" i="20"/>
  <c r="L34" i="20" s="1"/>
  <c r="L44" i="9"/>
  <c r="W50" i="20"/>
  <c r="W34" i="20" s="1"/>
  <c r="W35" i="20" s="1"/>
  <c r="W36" i="20" s="1"/>
  <c r="W37" i="20" s="1"/>
  <c r="W47" i="20" s="1"/>
  <c r="W48" i="20" s="1"/>
  <c r="W49" i="20" s="1"/>
  <c r="W51" i="20" s="1"/>
  <c r="W53" i="20" s="1"/>
  <c r="C24" i="21" s="1"/>
  <c r="V50" i="23"/>
  <c r="V34" i="23" s="1"/>
  <c r="V35" i="23" s="1"/>
  <c r="V36" i="23" s="1"/>
  <c r="V37" i="23" s="1"/>
  <c r="V47" i="23" s="1"/>
  <c r="V48" i="23" s="1"/>
  <c r="V49" i="23" s="1"/>
  <c r="V51" i="23" s="1"/>
  <c r="V53" i="23" s="1"/>
  <c r="B25" i="21" s="1"/>
  <c r="V50" i="24"/>
  <c r="V34" i="24" s="1"/>
  <c r="V35" i="24" s="1"/>
  <c r="V36" i="24" s="1"/>
  <c r="V37" i="24" s="1"/>
  <c r="V47" i="24" s="1"/>
  <c r="V48" i="24" s="1"/>
  <c r="V49" i="24" s="1"/>
  <c r="V51" i="24" s="1"/>
  <c r="V53" i="24" s="1"/>
  <c r="B26" i="21" s="1"/>
  <c r="AG50" i="20"/>
  <c r="AG34" i="20" s="1"/>
  <c r="AG35" i="20" s="1"/>
  <c r="AG36" i="20" s="1"/>
  <c r="AG37" i="20" s="1"/>
  <c r="AG47" i="20" s="1"/>
  <c r="AG48" i="20" s="1"/>
  <c r="AG49" i="20" s="1"/>
  <c r="AG51" i="20" s="1"/>
  <c r="AG53" i="20" s="1"/>
  <c r="C32" i="21" s="1"/>
  <c r="B33" i="22"/>
  <c r="B8" i="22"/>
  <c r="I33" i="22"/>
  <c r="I8" i="22"/>
  <c r="C41" i="9"/>
  <c r="E8" i="22"/>
  <c r="H48" i="21"/>
  <c r="H62" i="21" s="1"/>
  <c r="H4" i="20"/>
  <c r="H6" i="20"/>
  <c r="AB33" i="20" s="1"/>
  <c r="AB41" i="20" s="1"/>
  <c r="AB44" i="20" s="1"/>
  <c r="H5" i="20"/>
  <c r="R33" i="20" s="1"/>
  <c r="R41" i="20" s="1"/>
  <c r="I41" i="9"/>
  <c r="AC50" i="20"/>
  <c r="AC34" i="20" s="1"/>
  <c r="AC35" i="20" s="1"/>
  <c r="AC36" i="20" s="1"/>
  <c r="AC37" i="20" s="1"/>
  <c r="AC47" i="20" s="1"/>
  <c r="AC48" i="20" s="1"/>
  <c r="AI44" i="9"/>
  <c r="AI50" i="9" s="1"/>
  <c r="AI34" i="9" s="1"/>
  <c r="AI35" i="9" s="1"/>
  <c r="AI36" i="9" s="1"/>
  <c r="AI37" i="9" s="1"/>
  <c r="AI47" i="9" s="1"/>
  <c r="AI48" i="9" s="1"/>
  <c r="AI49" i="9" s="1"/>
  <c r="AI51" i="9" s="1"/>
  <c r="AI53" i="9" s="1"/>
  <c r="E30" i="21" s="1"/>
  <c r="C8" i="20"/>
  <c r="B37" i="24"/>
  <c r="B47" i="24" s="1"/>
  <c r="B48" i="24" s="1"/>
  <c r="B49" i="24" s="1"/>
  <c r="B51" i="24" s="1"/>
  <c r="N50" i="20"/>
  <c r="N34" i="20" s="1"/>
  <c r="Y50" i="20"/>
  <c r="Y34" i="20" s="1"/>
  <c r="AI50" i="20"/>
  <c r="AI34" i="20" s="1"/>
  <c r="Q50" i="22"/>
  <c r="Q34" i="22" s="1"/>
  <c r="Q35" i="22" s="1"/>
  <c r="Q36" i="22" s="1"/>
  <c r="Q37" i="22" s="1"/>
  <c r="Q47" i="22" s="1"/>
  <c r="Q48" i="22" s="1"/>
  <c r="Q49" i="22" s="1"/>
  <c r="Q51" i="22" s="1"/>
  <c r="Q53" i="22" s="1"/>
  <c r="G15" i="21" s="1"/>
  <c r="D44" i="20"/>
  <c r="D50" i="20" s="1"/>
  <c r="D34" i="20" s="1"/>
  <c r="D33" i="24"/>
  <c r="D8" i="24"/>
  <c r="O44" i="23"/>
  <c r="O50" i="23" s="1"/>
  <c r="O34" i="23" s="1"/>
  <c r="O35" i="23" s="1"/>
  <c r="O36" i="23" s="1"/>
  <c r="O37" i="23" s="1"/>
  <c r="O47" i="23" s="1"/>
  <c r="O48" i="23" s="1"/>
  <c r="O49" i="23" s="1"/>
  <c r="O51" i="23" s="1"/>
  <c r="O53" i="23" s="1"/>
  <c r="E17" i="21" s="1"/>
  <c r="L50" i="24"/>
  <c r="L34" i="24" s="1"/>
  <c r="L35" i="24" s="1"/>
  <c r="L36" i="24" s="1"/>
  <c r="L37" i="24" s="1"/>
  <c r="L47" i="24" s="1"/>
  <c r="L48" i="24" s="1"/>
  <c r="L49" i="24" s="1"/>
  <c r="L51" i="24" s="1"/>
  <c r="L53" i="24" s="1"/>
  <c r="B18" i="21" s="1"/>
  <c r="V44" i="20"/>
  <c r="V50" i="20" s="1"/>
  <c r="V34" i="20" s="1"/>
  <c r="V35" i="20" s="1"/>
  <c r="V36" i="20" s="1"/>
  <c r="V37" i="20" s="1"/>
  <c r="V47" i="20" s="1"/>
  <c r="V48" i="20" s="1"/>
  <c r="V49" i="20" s="1"/>
  <c r="V51" i="20" s="1"/>
  <c r="V53" i="20" s="1"/>
  <c r="B24" i="21" s="1"/>
  <c r="Y50" i="23"/>
  <c r="Y34" i="23" s="1"/>
  <c r="Y35" i="23" s="1"/>
  <c r="Y36" i="23" s="1"/>
  <c r="Y37" i="23" s="1"/>
  <c r="Y47" i="23" s="1"/>
  <c r="Y48" i="23" s="1"/>
  <c r="Y49" i="23" s="1"/>
  <c r="Y51" i="23" s="1"/>
  <c r="Y53" i="23" s="1"/>
  <c r="E25" i="21" s="1"/>
  <c r="W44" i="24"/>
  <c r="W50" i="24" s="1"/>
  <c r="W34" i="24" s="1"/>
  <c r="W35" i="24" s="1"/>
  <c r="W36" i="24" s="1"/>
  <c r="W37" i="24" s="1"/>
  <c r="W47" i="24" s="1"/>
  <c r="W48" i="24" s="1"/>
  <c r="W49" i="24" s="1"/>
  <c r="W51" i="24" s="1"/>
  <c r="W53" i="24" s="1"/>
  <c r="C26" i="21" s="1"/>
  <c r="AF44" i="20"/>
  <c r="AF50" i="20" s="1"/>
  <c r="AF34" i="20" s="1"/>
  <c r="AF35" i="20" s="1"/>
  <c r="AF36" i="20" s="1"/>
  <c r="AF37" i="20" s="1"/>
  <c r="AF47" i="20" s="1"/>
  <c r="AF48" i="20" s="1"/>
  <c r="AH50" i="24"/>
  <c r="AH34" i="24" s="1"/>
  <c r="AH35" i="24" s="1"/>
  <c r="AH36" i="24" s="1"/>
  <c r="AH37" i="24" s="1"/>
  <c r="AH47" i="24" s="1"/>
  <c r="AH48" i="24" s="1"/>
  <c r="AH49" i="24" s="1"/>
  <c r="AH51" i="24" s="1"/>
  <c r="AH53" i="24" s="1"/>
  <c r="D34" i="21" s="1"/>
  <c r="AH25" i="22"/>
  <c r="AH27" i="22" s="1"/>
  <c r="AH26" i="22"/>
  <c r="AH28" i="22" s="1"/>
  <c r="AH43" i="22" s="1"/>
  <c r="AH44" i="22" s="1"/>
  <c r="AB50" i="22"/>
  <c r="AB34" i="22" s="1"/>
  <c r="AB35" i="22" s="1"/>
  <c r="AB36" i="22" s="1"/>
  <c r="AB37" i="22" s="1"/>
  <c r="AB47" i="22" s="1"/>
  <c r="AB48" i="22" s="1"/>
  <c r="AB49" i="22" s="1"/>
  <c r="AB51" i="22" s="1"/>
  <c r="AB53" i="22" s="1"/>
  <c r="H23" i="21" s="1"/>
  <c r="D37" i="22"/>
  <c r="D47" i="22" s="1"/>
  <c r="D48" i="22" s="1"/>
  <c r="D49" i="22" s="1"/>
  <c r="D51" i="22" s="1"/>
  <c r="Y44" i="22"/>
  <c r="Y50" i="22" s="1"/>
  <c r="Y34" i="22" s="1"/>
  <c r="Y35" i="22" s="1"/>
  <c r="Y36" i="22" s="1"/>
  <c r="Y37" i="22" s="1"/>
  <c r="Y47" i="22" s="1"/>
  <c r="Y48" i="22" s="1"/>
  <c r="Y49" i="22" s="1"/>
  <c r="Y51" i="22" s="1"/>
  <c r="Y53" i="22" s="1"/>
  <c r="E23" i="21" s="1"/>
  <c r="O50" i="22"/>
  <c r="O34" i="22" s="1"/>
  <c r="O35" i="22" s="1"/>
  <c r="O36" i="22" s="1"/>
  <c r="O37" i="22" s="1"/>
  <c r="O47" i="22" s="1"/>
  <c r="O48" i="22" s="1"/>
  <c r="O49" i="22" s="1"/>
  <c r="O51" i="22" s="1"/>
  <c r="O53" i="22" s="1"/>
  <c r="E15" i="21" s="1"/>
  <c r="I50" i="20"/>
  <c r="I34" i="20" s="1"/>
  <c r="G37" i="23"/>
  <c r="G47" i="23" s="1"/>
  <c r="G48" i="23" s="1"/>
  <c r="G49" i="23" s="1"/>
  <c r="G51" i="23" s="1"/>
  <c r="I33" i="24"/>
  <c r="I8" i="24"/>
  <c r="H33" i="24"/>
  <c r="H8" i="24"/>
  <c r="G33" i="24"/>
  <c r="G8" i="24"/>
  <c r="AA44" i="24"/>
  <c r="AA50" i="24" s="1"/>
  <c r="AA34" i="24" s="1"/>
  <c r="AA35" i="24" s="1"/>
  <c r="AA36" i="24" s="1"/>
  <c r="AA37" i="24" s="1"/>
  <c r="AA47" i="24" s="1"/>
  <c r="AA48" i="24" s="1"/>
  <c r="AA49" i="24" s="1"/>
  <c r="AA51" i="24" s="1"/>
  <c r="AA53" i="24" s="1"/>
  <c r="G26" i="21" s="1"/>
  <c r="H7" i="20"/>
  <c r="AL33" i="20" s="1"/>
  <c r="AL41" i="20" s="1"/>
  <c r="AL26" i="20"/>
  <c r="AL28" i="20" s="1"/>
  <c r="AL43" i="20" s="1"/>
  <c r="AL25" i="20"/>
  <c r="AL27" i="20" s="1"/>
  <c r="AH25" i="9"/>
  <c r="AH27" i="9" s="1"/>
  <c r="AH26" i="9"/>
  <c r="AH28" i="9" s="1"/>
  <c r="AH43" i="9" s="1"/>
  <c r="AG25" i="22"/>
  <c r="AG27" i="22" s="1"/>
  <c r="AG26" i="22"/>
  <c r="AG28" i="22" s="1"/>
  <c r="AG43" i="22" s="1"/>
  <c r="AG44" i="22" s="1"/>
  <c r="E37" i="24"/>
  <c r="E47" i="24" s="1"/>
  <c r="E48" i="24" s="1"/>
  <c r="E49" i="24" s="1"/>
  <c r="E51" i="24" s="1"/>
  <c r="B67" i="21"/>
  <c r="E8" i="9"/>
  <c r="F33" i="22"/>
  <c r="F8" i="22"/>
  <c r="C8" i="9"/>
  <c r="Z50" i="9" l="1"/>
  <c r="AB50" i="9"/>
  <c r="X50" i="9"/>
  <c r="X34" i="9" s="1"/>
  <c r="AA35" i="9"/>
  <c r="AA36" i="9" s="1"/>
  <c r="AA37" i="9" s="1"/>
  <c r="AA47" i="9" s="1"/>
  <c r="AA48" i="9" s="1"/>
  <c r="W35" i="9"/>
  <c r="W36" i="9" s="1"/>
  <c r="W37" i="9" s="1"/>
  <c r="W47" i="9" s="1"/>
  <c r="W48" i="9" s="1"/>
  <c r="Y35" i="9"/>
  <c r="Y36" i="9" s="1"/>
  <c r="Y37" i="9" s="1"/>
  <c r="Y47" i="9" s="1"/>
  <c r="Y48" i="9" s="1"/>
  <c r="X35" i="9"/>
  <c r="X36" i="9" s="1"/>
  <c r="X37" i="9" s="1"/>
  <c r="X47" i="9" s="1"/>
  <c r="X48" i="9" s="1"/>
  <c r="AC35" i="9"/>
  <c r="AC36" i="9" s="1"/>
  <c r="AC37" i="9" s="1"/>
  <c r="AC47" i="9" s="1"/>
  <c r="AC48" i="9" s="1"/>
  <c r="N44" i="9"/>
  <c r="N50" i="9" s="1"/>
  <c r="N34" i="9" s="1"/>
  <c r="N35" i="9" s="1"/>
  <c r="N36" i="9" s="1"/>
  <c r="N37" i="9" s="1"/>
  <c r="L50" i="9"/>
  <c r="L34" i="9" s="1"/>
  <c r="L35" i="9" s="1"/>
  <c r="L36" i="9" s="1"/>
  <c r="L37" i="9" s="1"/>
  <c r="L47" i="9" s="1"/>
  <c r="L48" i="9" s="1"/>
  <c r="L49" i="9" s="1"/>
  <c r="L51" i="9" s="1"/>
  <c r="L53" i="9" s="1"/>
  <c r="B14" i="21" s="1"/>
  <c r="H69" i="21"/>
  <c r="Z34" i="9"/>
  <c r="B8" i="20"/>
  <c r="AL44" i="20"/>
  <c r="AL50" i="20" s="1"/>
  <c r="AL34" i="20" s="1"/>
  <c r="AL35" i="20" s="1"/>
  <c r="AL36" i="20" s="1"/>
  <c r="AL37" i="20" s="1"/>
  <c r="AL47" i="20" s="1"/>
  <c r="AL48" i="20" s="1"/>
  <c r="AL49" i="20" s="1"/>
  <c r="AL51" i="20" s="1"/>
  <c r="AL53" i="20" s="1"/>
  <c r="H32" i="21" s="1"/>
  <c r="AB34" i="9"/>
  <c r="AB50" i="20"/>
  <c r="AB34" i="20" s="1"/>
  <c r="AB35" i="20" s="1"/>
  <c r="AB36" i="20" s="1"/>
  <c r="AB37" i="20" s="1"/>
  <c r="AB47" i="20" s="1"/>
  <c r="AB48" i="20" s="1"/>
  <c r="AB49" i="20" s="1"/>
  <c r="AB51" i="20" s="1"/>
  <c r="AB53" i="20" s="1"/>
  <c r="H24" i="21" s="1"/>
  <c r="AH50" i="22"/>
  <c r="AH34" i="22" s="1"/>
  <c r="AH35" i="22" s="1"/>
  <c r="AH36" i="22" s="1"/>
  <c r="AH37" i="22" s="1"/>
  <c r="AH47" i="22" s="1"/>
  <c r="AH48" i="22" s="1"/>
  <c r="AH49" i="22" s="1"/>
  <c r="AH51" i="22" s="1"/>
  <c r="AH53" i="22" s="1"/>
  <c r="D31" i="21" s="1"/>
  <c r="AL50" i="22"/>
  <c r="AL34" i="22" s="1"/>
  <c r="AL35" i="22" s="1"/>
  <c r="AL36" i="22" s="1"/>
  <c r="AL37" i="22" s="1"/>
  <c r="AL47" i="22" s="1"/>
  <c r="AL48" i="22" s="1"/>
  <c r="AL49" i="22" s="1"/>
  <c r="AL51" i="22" s="1"/>
  <c r="AL53" i="22" s="1"/>
  <c r="H31" i="21" s="1"/>
  <c r="AK50" i="22"/>
  <c r="AK34" i="22" s="1"/>
  <c r="AK35" i="22" s="1"/>
  <c r="AK36" i="22" s="1"/>
  <c r="AK37" i="22" s="1"/>
  <c r="AK47" i="22" s="1"/>
  <c r="AK48" i="22" s="1"/>
  <c r="AK49" i="22" s="1"/>
  <c r="AK51" i="22" s="1"/>
  <c r="AK53" i="22" s="1"/>
  <c r="G31" i="21" s="1"/>
  <c r="AH44" i="9"/>
  <c r="AH50" i="9" s="1"/>
  <c r="AH34" i="9" s="1"/>
  <c r="AH35" i="9" s="1"/>
  <c r="AH36" i="9" s="1"/>
  <c r="AH37" i="9" s="1"/>
  <c r="AH47" i="9" s="1"/>
  <c r="AH48" i="9" s="1"/>
  <c r="AH49" i="9" s="1"/>
  <c r="AH51" i="9" s="1"/>
  <c r="AH53" i="9" s="1"/>
  <c r="D30" i="21" s="1"/>
  <c r="AJ50" i="22"/>
  <c r="AJ34" i="22" s="1"/>
  <c r="AJ35" i="22" s="1"/>
  <c r="AJ36" i="22" s="1"/>
  <c r="AJ37" i="22" s="1"/>
  <c r="AJ47" i="22" s="1"/>
  <c r="AJ48" i="22" s="1"/>
  <c r="AJ49" i="22" s="1"/>
  <c r="AJ51" i="22" s="1"/>
  <c r="AJ53" i="22" s="1"/>
  <c r="F31" i="21" s="1"/>
  <c r="E53" i="22"/>
  <c r="E7" i="21" s="1"/>
  <c r="E49" i="20"/>
  <c r="E51" i="20" s="1"/>
  <c r="AF49" i="20"/>
  <c r="AF51" i="20" s="1"/>
  <c r="AF53" i="20" s="1"/>
  <c r="B32" i="21" s="1"/>
  <c r="D35" i="20"/>
  <c r="D36" i="20" s="1"/>
  <c r="D37" i="20" s="1"/>
  <c r="D47" i="20" s="1"/>
  <c r="D48" i="20" s="1"/>
  <c r="H77" i="21"/>
  <c r="H53" i="23"/>
  <c r="H9" i="21" s="1"/>
  <c r="H41" i="21" s="1"/>
  <c r="H56" i="21" s="1"/>
  <c r="F77" i="21"/>
  <c r="F53" i="23"/>
  <c r="F9" i="21" s="1"/>
  <c r="F41" i="21" s="1"/>
  <c r="F56" i="21" s="1"/>
  <c r="F41" i="22"/>
  <c r="E78" i="21"/>
  <c r="E53" i="24"/>
  <c r="E10" i="21" s="1"/>
  <c r="E42" i="21" s="1"/>
  <c r="E57" i="21" s="1"/>
  <c r="G77" i="21"/>
  <c r="G53" i="23"/>
  <c r="G9" i="21" s="1"/>
  <c r="G41" i="21" s="1"/>
  <c r="G56" i="21" s="1"/>
  <c r="I35" i="20"/>
  <c r="I36" i="20" s="1"/>
  <c r="I37" i="20" s="1"/>
  <c r="I47" i="20" s="1"/>
  <c r="I48" i="20" s="1"/>
  <c r="AI35" i="20"/>
  <c r="AI36" i="20" s="1"/>
  <c r="AI37" i="20" s="1"/>
  <c r="AI47" i="20" s="1"/>
  <c r="AI48" i="20" s="1"/>
  <c r="AI49" i="20" s="1"/>
  <c r="AI51" i="20" s="1"/>
  <c r="AI53" i="20" s="1"/>
  <c r="E32" i="21" s="1"/>
  <c r="N35" i="20"/>
  <c r="N36" i="20" s="1"/>
  <c r="N37" i="20" s="1"/>
  <c r="N47" i="20" s="1"/>
  <c r="N48" i="20" s="1"/>
  <c r="N49" i="20" s="1"/>
  <c r="N51" i="20" s="1"/>
  <c r="N53" i="20" s="1"/>
  <c r="D16" i="21" s="1"/>
  <c r="AC49" i="20"/>
  <c r="AC51" i="20" s="1"/>
  <c r="AC53" i="20" s="1"/>
  <c r="I24" i="21" s="1"/>
  <c r="I44" i="9"/>
  <c r="I50" i="9" s="1"/>
  <c r="I34" i="9" s="1"/>
  <c r="H8" i="20"/>
  <c r="H33" i="20"/>
  <c r="H41" i="20" s="1"/>
  <c r="I41" i="22"/>
  <c r="B41" i="22"/>
  <c r="B44" i="22" s="1"/>
  <c r="B50" i="22" s="1"/>
  <c r="B34" i="22" s="1"/>
  <c r="B35" i="22" s="1"/>
  <c r="B36" i="22" s="1"/>
  <c r="B37" i="22" s="1"/>
  <c r="B47" i="22" s="1"/>
  <c r="B48" i="22" s="1"/>
  <c r="B49" i="22" s="1"/>
  <c r="B51" i="22" s="1"/>
  <c r="L35" i="20"/>
  <c r="L36" i="20" s="1"/>
  <c r="L37" i="20" s="1"/>
  <c r="L47" i="20" s="1"/>
  <c r="L48" i="20" s="1"/>
  <c r="C35" i="20"/>
  <c r="C36" i="20" s="1"/>
  <c r="C37" i="20" s="1"/>
  <c r="C47" i="20" s="1"/>
  <c r="C48" i="20" s="1"/>
  <c r="AJ35" i="20"/>
  <c r="AJ36" i="20" s="1"/>
  <c r="AJ37" i="20" s="1"/>
  <c r="AJ47" i="20" s="1"/>
  <c r="AJ48" i="20" s="1"/>
  <c r="AJ49" i="20" s="1"/>
  <c r="AJ51" i="20" s="1"/>
  <c r="AJ53" i="20" s="1"/>
  <c r="F32" i="21" s="1"/>
  <c r="F35" i="20"/>
  <c r="F36" i="20" s="1"/>
  <c r="F37" i="20" s="1"/>
  <c r="F47" i="20" s="1"/>
  <c r="F48" i="20" s="1"/>
  <c r="B77" i="21"/>
  <c r="B53" i="23"/>
  <c r="B9" i="21" s="1"/>
  <c r="B41" i="21" s="1"/>
  <c r="B56" i="21" s="1"/>
  <c r="R44" i="20"/>
  <c r="R50" i="20" s="1"/>
  <c r="R34" i="20" s="1"/>
  <c r="R35" i="20" s="1"/>
  <c r="R36" i="20" s="1"/>
  <c r="R37" i="20" s="1"/>
  <c r="R47" i="20" s="1"/>
  <c r="R48" i="20" s="1"/>
  <c r="R49" i="20" s="1"/>
  <c r="R51" i="20" s="1"/>
  <c r="R53" i="20" s="1"/>
  <c r="H16" i="21" s="1"/>
  <c r="D67" i="21"/>
  <c r="D60" i="21"/>
  <c r="H44" i="9"/>
  <c r="H50" i="9" s="1"/>
  <c r="H34" i="9" s="1"/>
  <c r="H53" i="22"/>
  <c r="H7" i="21" s="1"/>
  <c r="H39" i="21" s="1"/>
  <c r="H54" i="21" s="1"/>
  <c r="G41" i="22"/>
  <c r="AF50" i="22"/>
  <c r="AF34" i="22" s="1"/>
  <c r="AF35" i="22" s="1"/>
  <c r="AF36" i="22" s="1"/>
  <c r="AF37" i="22" s="1"/>
  <c r="AF47" i="22" s="1"/>
  <c r="AF48" i="22" s="1"/>
  <c r="AF49" i="22" s="1"/>
  <c r="AF51" i="22" s="1"/>
  <c r="AF53" i="22" s="1"/>
  <c r="B31" i="21" s="1"/>
  <c r="P35" i="20"/>
  <c r="P36" i="20" s="1"/>
  <c r="P37" i="20" s="1"/>
  <c r="P47" i="20" s="1"/>
  <c r="P48" i="20" s="1"/>
  <c r="P49" i="20" s="1"/>
  <c r="P51" i="20" s="1"/>
  <c r="P53" i="20" s="1"/>
  <c r="F16" i="21" s="1"/>
  <c r="AG50" i="22"/>
  <c r="AG34" i="22" s="1"/>
  <c r="AG35" i="22" s="1"/>
  <c r="AG36" i="22" s="1"/>
  <c r="AG37" i="22" s="1"/>
  <c r="AG47" i="22" s="1"/>
  <c r="AG48" i="22" s="1"/>
  <c r="AG49" i="22" s="1"/>
  <c r="AG51" i="22" s="1"/>
  <c r="AG53" i="22" s="1"/>
  <c r="C31" i="21" s="1"/>
  <c r="C39" i="21" s="1"/>
  <c r="C54" i="21" s="1"/>
  <c r="G41" i="24"/>
  <c r="H41" i="24"/>
  <c r="I41" i="24"/>
  <c r="D53" i="22"/>
  <c r="D7" i="21" s="1"/>
  <c r="D39" i="21" s="1"/>
  <c r="D54" i="21" s="1"/>
  <c r="D41" i="24"/>
  <c r="Y35" i="20"/>
  <c r="Y36" i="20" s="1"/>
  <c r="Y37" i="20" s="1"/>
  <c r="Y47" i="20" s="1"/>
  <c r="Y48" i="20" s="1"/>
  <c r="Y49" i="20" s="1"/>
  <c r="Y51" i="20" s="1"/>
  <c r="Y53" i="20" s="1"/>
  <c r="E24" i="21" s="1"/>
  <c r="G44" i="9"/>
  <c r="G50" i="9" s="1"/>
  <c r="G34" i="9" s="1"/>
  <c r="B78" i="21"/>
  <c r="B53" i="24"/>
  <c r="B10" i="21" s="1"/>
  <c r="F44" i="9"/>
  <c r="F50" i="9" s="1"/>
  <c r="F34" i="9" s="1"/>
  <c r="C44" i="9"/>
  <c r="C50" i="9" s="1"/>
  <c r="C34" i="9" s="1"/>
  <c r="E44" i="9"/>
  <c r="E50" i="9" s="1"/>
  <c r="E34" i="9" s="1"/>
  <c r="E77" i="21"/>
  <c r="E53" i="23"/>
  <c r="E9" i="21" s="1"/>
  <c r="E41" i="21" s="1"/>
  <c r="E56" i="21" s="1"/>
  <c r="C44" i="23"/>
  <c r="C50" i="23" s="1"/>
  <c r="C34" i="23" s="1"/>
  <c r="C35" i="23" s="1"/>
  <c r="C36" i="23" s="1"/>
  <c r="C37" i="23" s="1"/>
  <c r="C47" i="23" s="1"/>
  <c r="C48" i="23" s="1"/>
  <c r="C49" i="23" s="1"/>
  <c r="C51" i="23" s="1"/>
  <c r="B35" i="20"/>
  <c r="B36" i="20" s="1"/>
  <c r="B37" i="20" s="1"/>
  <c r="B47" i="20" s="1"/>
  <c r="B48" i="20" s="1"/>
  <c r="F78" i="21"/>
  <c r="F53" i="24"/>
  <c r="F10" i="21" s="1"/>
  <c r="F42" i="21" s="1"/>
  <c r="F57" i="21" s="1"/>
  <c r="I77" i="21"/>
  <c r="I53" i="23"/>
  <c r="I9" i="21" s="1"/>
  <c r="I41" i="21" s="1"/>
  <c r="I56" i="21" s="1"/>
  <c r="G35" i="20"/>
  <c r="G36" i="20" s="1"/>
  <c r="G37" i="20" s="1"/>
  <c r="G47" i="20" s="1"/>
  <c r="G48" i="20" s="1"/>
  <c r="AI50" i="22"/>
  <c r="AI34" i="22" s="1"/>
  <c r="AI35" i="22" s="1"/>
  <c r="AI36" i="22" s="1"/>
  <c r="AI37" i="22" s="1"/>
  <c r="AI47" i="22" s="1"/>
  <c r="AI48" i="22" s="1"/>
  <c r="AI49" i="22" s="1"/>
  <c r="AI51" i="22" s="1"/>
  <c r="AI53" i="22" s="1"/>
  <c r="E31" i="21" s="1"/>
  <c r="M35" i="20"/>
  <c r="M36" i="20" s="1"/>
  <c r="M37" i="20" s="1"/>
  <c r="M47" i="20" s="1"/>
  <c r="M48" i="20" s="1"/>
  <c r="M49" i="20" s="1"/>
  <c r="M51" i="20" s="1"/>
  <c r="M53" i="20" s="1"/>
  <c r="C16" i="21" s="1"/>
  <c r="D77" i="21"/>
  <c r="D53" i="23"/>
  <c r="D9" i="21" s="1"/>
  <c r="D41" i="21" s="1"/>
  <c r="D56" i="21" s="1"/>
  <c r="D33" i="9"/>
  <c r="D8" i="9"/>
  <c r="AM50" i="22"/>
  <c r="AM34" i="22" s="1"/>
  <c r="AM35" i="22" s="1"/>
  <c r="AM36" i="22" s="1"/>
  <c r="AM37" i="22" s="1"/>
  <c r="AM47" i="22" s="1"/>
  <c r="AM48" i="22" s="1"/>
  <c r="AM49" i="22" s="1"/>
  <c r="AM51" i="22" s="1"/>
  <c r="AM53" i="22" s="1"/>
  <c r="I31" i="21" s="1"/>
  <c r="C44" i="24"/>
  <c r="C50" i="24" s="1"/>
  <c r="C34" i="24" s="1"/>
  <c r="C35" i="24" s="1"/>
  <c r="C36" i="24" s="1"/>
  <c r="C37" i="24" s="1"/>
  <c r="C47" i="24" s="1"/>
  <c r="C48" i="24" s="1"/>
  <c r="C49" i="24" s="1"/>
  <c r="C51" i="24" s="1"/>
  <c r="AA35" i="20"/>
  <c r="AA36" i="20" s="1"/>
  <c r="AA37" i="20" s="1"/>
  <c r="AA47" i="20" s="1"/>
  <c r="AA48" i="20" s="1"/>
  <c r="D75" i="21" l="1"/>
  <c r="X49" i="9"/>
  <c r="X51" i="9" s="1"/>
  <c r="X53" i="9" s="1"/>
  <c r="D22" i="21" s="1"/>
  <c r="W49" i="9"/>
  <c r="W51" i="9" s="1"/>
  <c r="W53" i="9" s="1"/>
  <c r="C22" i="21" s="1"/>
  <c r="AC49" i="9"/>
  <c r="AC51" i="9" s="1"/>
  <c r="AC53" i="9" s="1"/>
  <c r="I22" i="21" s="1"/>
  <c r="Y49" i="9"/>
  <c r="Y51" i="9" s="1"/>
  <c r="Y53" i="9" s="1"/>
  <c r="E22" i="21" s="1"/>
  <c r="AA49" i="9"/>
  <c r="AA51" i="9" s="1"/>
  <c r="AA53" i="9" s="1"/>
  <c r="G22" i="21" s="1"/>
  <c r="Z35" i="9"/>
  <c r="Z36" i="9" s="1"/>
  <c r="Z37" i="9" s="1"/>
  <c r="Z47" i="9" s="1"/>
  <c r="Z48" i="9" s="1"/>
  <c r="AB35" i="9"/>
  <c r="AB36" i="9" s="1"/>
  <c r="AB37" i="9" s="1"/>
  <c r="AB47" i="9" s="1"/>
  <c r="AB48" i="9" s="1"/>
  <c r="P47" i="9"/>
  <c r="P48" i="9" s="1"/>
  <c r="Q47" i="9"/>
  <c r="Q48" i="9" s="1"/>
  <c r="S47" i="9"/>
  <c r="S48" i="9" s="1"/>
  <c r="R47" i="9"/>
  <c r="R48" i="9" s="1"/>
  <c r="M47" i="9"/>
  <c r="M48" i="9" s="1"/>
  <c r="O47" i="9"/>
  <c r="O48" i="9" s="1"/>
  <c r="B42" i="21"/>
  <c r="B57" i="21" s="1"/>
  <c r="C75" i="21"/>
  <c r="H75" i="21"/>
  <c r="C78" i="21"/>
  <c r="C53" i="24"/>
  <c r="C10" i="21" s="1"/>
  <c r="C42" i="21" s="1"/>
  <c r="C57" i="21" s="1"/>
  <c r="C35" i="9"/>
  <c r="C49" i="20"/>
  <c r="C51" i="20" s="1"/>
  <c r="I49" i="20"/>
  <c r="I51" i="20" s="1"/>
  <c r="C77" i="21"/>
  <c r="C53" i="23"/>
  <c r="C9" i="21" s="1"/>
  <c r="C41" i="21" s="1"/>
  <c r="C56" i="21" s="1"/>
  <c r="G49" i="20"/>
  <c r="G51" i="20" s="1"/>
  <c r="E35" i="9"/>
  <c r="H35" i="9"/>
  <c r="F49" i="20"/>
  <c r="F51" i="20" s="1"/>
  <c r="B49" i="20"/>
  <c r="B51" i="20" s="1"/>
  <c r="D44" i="24"/>
  <c r="D50" i="24" s="1"/>
  <c r="D34" i="24" s="1"/>
  <c r="D35" i="24" s="1"/>
  <c r="D36" i="24" s="1"/>
  <c r="D37" i="24" s="1"/>
  <c r="D47" i="24" s="1"/>
  <c r="D48" i="24" s="1"/>
  <c r="D49" i="24" s="1"/>
  <c r="D51" i="24" s="1"/>
  <c r="I44" i="24"/>
  <c r="I50" i="24" s="1"/>
  <c r="I34" i="24" s="1"/>
  <c r="I35" i="24" s="1"/>
  <c r="I36" i="24" s="1"/>
  <c r="I37" i="24" s="1"/>
  <c r="I47" i="24" s="1"/>
  <c r="I48" i="24" s="1"/>
  <c r="I49" i="24" s="1"/>
  <c r="I51" i="24" s="1"/>
  <c r="H44" i="24"/>
  <c r="H50" i="24" s="1"/>
  <c r="H34" i="24" s="1"/>
  <c r="H35" i="24" s="1"/>
  <c r="H36" i="24" s="1"/>
  <c r="H37" i="24" s="1"/>
  <c r="H47" i="24" s="1"/>
  <c r="H48" i="24" s="1"/>
  <c r="H49" i="24" s="1"/>
  <c r="H51" i="24" s="1"/>
  <c r="G44" i="24"/>
  <c r="G50" i="24" s="1"/>
  <c r="G34" i="24" s="1"/>
  <c r="G35" i="24" s="1"/>
  <c r="G36" i="24" s="1"/>
  <c r="G37" i="24" s="1"/>
  <c r="G47" i="24" s="1"/>
  <c r="G48" i="24" s="1"/>
  <c r="G49" i="24" s="1"/>
  <c r="G51" i="24" s="1"/>
  <c r="I44" i="22"/>
  <c r="I50" i="22" s="1"/>
  <c r="I34" i="22" s="1"/>
  <c r="I35" i="22" s="1"/>
  <c r="I36" i="22" s="1"/>
  <c r="I37" i="22" s="1"/>
  <c r="I47" i="22" s="1"/>
  <c r="I48" i="22" s="1"/>
  <c r="I49" i="22" s="1"/>
  <c r="I51" i="22" s="1"/>
  <c r="F44" i="22"/>
  <c r="F50" i="22" s="1"/>
  <c r="F34" i="22" s="1"/>
  <c r="F35" i="22" s="1"/>
  <c r="F36" i="22" s="1"/>
  <c r="F37" i="22" s="1"/>
  <c r="F47" i="22" s="1"/>
  <c r="F48" i="22" s="1"/>
  <c r="F49" i="22" s="1"/>
  <c r="F51" i="22" s="1"/>
  <c r="E39" i="21"/>
  <c r="E54" i="21" s="1"/>
  <c r="AA49" i="20"/>
  <c r="AA51" i="20" s="1"/>
  <c r="AA53" i="20" s="1"/>
  <c r="G24" i="21" s="1"/>
  <c r="D41" i="9"/>
  <c r="F35" i="9"/>
  <c r="G35" i="9"/>
  <c r="G44" i="22"/>
  <c r="G50" i="22" s="1"/>
  <c r="G34" i="22" s="1"/>
  <c r="G35" i="22" s="1"/>
  <c r="G36" i="22" s="1"/>
  <c r="G37" i="22" s="1"/>
  <c r="G47" i="22" s="1"/>
  <c r="G48" i="22" s="1"/>
  <c r="G49" i="22" s="1"/>
  <c r="G51" i="22" s="1"/>
  <c r="B50" i="9"/>
  <c r="B34" i="9" s="1"/>
  <c r="L49" i="20"/>
  <c r="L51" i="20" s="1"/>
  <c r="L53" i="20" s="1"/>
  <c r="B16" i="21" s="1"/>
  <c r="B75" i="21"/>
  <c r="B53" i="22"/>
  <c r="B7" i="21" s="1"/>
  <c r="B39" i="21" s="1"/>
  <c r="B54" i="21" s="1"/>
  <c r="H44" i="20"/>
  <c r="H50" i="20" s="1"/>
  <c r="H34" i="20" s="1"/>
  <c r="I35" i="9"/>
  <c r="D49" i="20"/>
  <c r="D51" i="20" s="1"/>
  <c r="E76" i="21"/>
  <c r="E53" i="20"/>
  <c r="E8" i="21" s="1"/>
  <c r="E40" i="21" s="1"/>
  <c r="E55" i="21" s="1"/>
  <c r="E75" i="21"/>
  <c r="Z49" i="9" l="1"/>
  <c r="Z51" i="9" s="1"/>
  <c r="Z53" i="9" s="1"/>
  <c r="F22" i="21" s="1"/>
  <c r="AB49" i="9"/>
  <c r="AB51" i="9" s="1"/>
  <c r="AB53" i="9" s="1"/>
  <c r="H22" i="21" s="1"/>
  <c r="S49" i="9"/>
  <c r="S51" i="9" s="1"/>
  <c r="S53" i="9" s="1"/>
  <c r="I14" i="21" s="1"/>
  <c r="O49" i="9"/>
  <c r="O51" i="9" s="1"/>
  <c r="O53" i="9" s="1"/>
  <c r="E14" i="21" s="1"/>
  <c r="R49" i="9"/>
  <c r="R51" i="9" s="1"/>
  <c r="R53" i="9" s="1"/>
  <c r="Q49" i="9"/>
  <c r="Q51" i="9" s="1"/>
  <c r="Q53" i="9" s="1"/>
  <c r="G14" i="21" s="1"/>
  <c r="M49" i="9"/>
  <c r="M51" i="9" s="1"/>
  <c r="M53" i="9" s="1"/>
  <c r="C14" i="21" s="1"/>
  <c r="P49" i="9"/>
  <c r="P51" i="9" s="1"/>
  <c r="P53" i="9" s="1"/>
  <c r="F14" i="21" s="1"/>
  <c r="N47" i="9"/>
  <c r="N48" i="9" s="1"/>
  <c r="H36" i="9"/>
  <c r="H37" i="9" s="1"/>
  <c r="H47" i="9" s="1"/>
  <c r="H48" i="9" s="1"/>
  <c r="H49" i="9" s="1"/>
  <c r="H51" i="9" s="1"/>
  <c r="H53" i="9" s="1"/>
  <c r="H6" i="21" s="1"/>
  <c r="C36" i="9"/>
  <c r="C37" i="9" s="1"/>
  <c r="C47" i="9" s="1"/>
  <c r="C48" i="9" s="1"/>
  <c r="C49" i="9" s="1"/>
  <c r="C51" i="9" s="1"/>
  <c r="I36" i="9"/>
  <c r="I37" i="9" s="1"/>
  <c r="I47" i="9" s="1"/>
  <c r="I48" i="9" s="1"/>
  <c r="I49" i="9" s="1"/>
  <c r="I51" i="9" s="1"/>
  <c r="I53" i="9" s="1"/>
  <c r="I6" i="21" s="1"/>
  <c r="F36" i="9"/>
  <c r="F37" i="9" s="1"/>
  <c r="F47" i="9" s="1"/>
  <c r="F48" i="9" s="1"/>
  <c r="F49" i="9" s="1"/>
  <c r="F51" i="9" s="1"/>
  <c r="F53" i="9" s="1"/>
  <c r="F6" i="21" s="1"/>
  <c r="H78" i="21"/>
  <c r="H53" i="24"/>
  <c r="H10" i="21" s="1"/>
  <c r="H42" i="21" s="1"/>
  <c r="H57" i="21" s="1"/>
  <c r="D53" i="20"/>
  <c r="D8" i="21" s="1"/>
  <c r="D40" i="21" s="1"/>
  <c r="D55" i="21" s="1"/>
  <c r="D76" i="21"/>
  <c r="H35" i="20"/>
  <c r="H36" i="20" s="1"/>
  <c r="H37" i="20" s="1"/>
  <c r="H47" i="20" s="1"/>
  <c r="H48" i="20" s="1"/>
  <c r="G78" i="21"/>
  <c r="G53" i="24"/>
  <c r="G10" i="21" s="1"/>
  <c r="G42" i="21" s="1"/>
  <c r="G57" i="21" s="1"/>
  <c r="I78" i="21"/>
  <c r="I53" i="24"/>
  <c r="I10" i="21" s="1"/>
  <c r="I42" i="21" s="1"/>
  <c r="I57" i="21" s="1"/>
  <c r="F76" i="21"/>
  <c r="F53" i="20"/>
  <c r="F8" i="21" s="1"/>
  <c r="F40" i="21" s="1"/>
  <c r="F55" i="21" s="1"/>
  <c r="G53" i="20"/>
  <c r="G8" i="21" s="1"/>
  <c r="G40" i="21" s="1"/>
  <c r="G55" i="21" s="1"/>
  <c r="G76" i="21"/>
  <c r="C76" i="21"/>
  <c r="C53" i="20"/>
  <c r="C8" i="21" s="1"/>
  <c r="C40" i="21" s="1"/>
  <c r="C55" i="21" s="1"/>
  <c r="D78" i="21"/>
  <c r="D53" i="24"/>
  <c r="D10" i="21" s="1"/>
  <c r="D42" i="21" s="1"/>
  <c r="D57" i="21" s="1"/>
  <c r="I53" i="20"/>
  <c r="I8" i="21" s="1"/>
  <c r="I40" i="21" s="1"/>
  <c r="I55" i="21" s="1"/>
  <c r="I76" i="21"/>
  <c r="G75" i="21"/>
  <c r="G53" i="22"/>
  <c r="G7" i="21" s="1"/>
  <c r="G39" i="21" s="1"/>
  <c r="G54" i="21" s="1"/>
  <c r="I75" i="21"/>
  <c r="I53" i="22"/>
  <c r="I7" i="21" s="1"/>
  <c r="I39" i="21" s="1"/>
  <c r="I54" i="21" s="1"/>
  <c r="G36" i="9"/>
  <c r="G37" i="9" s="1"/>
  <c r="G47" i="9" s="1"/>
  <c r="G48" i="9" s="1"/>
  <c r="G49" i="9" s="1"/>
  <c r="G51" i="9" s="1"/>
  <c r="D44" i="9"/>
  <c r="D50" i="9" s="1"/>
  <c r="D34" i="9" s="1"/>
  <c r="E36" i="9"/>
  <c r="E37" i="9" s="1"/>
  <c r="E47" i="9" s="1"/>
  <c r="E48" i="9" s="1"/>
  <c r="E49" i="9" s="1"/>
  <c r="E51" i="9" s="1"/>
  <c r="B35" i="9"/>
  <c r="F75" i="21"/>
  <c r="F53" i="22"/>
  <c r="F7" i="21" s="1"/>
  <c r="F39" i="21" s="1"/>
  <c r="F54" i="21" s="1"/>
  <c r="B76" i="21"/>
  <c r="B53" i="20"/>
  <c r="B8" i="21" s="1"/>
  <c r="B40" i="21" s="1"/>
  <c r="B55" i="21" s="1"/>
  <c r="C53" i="9"/>
  <c r="C6" i="21" s="1"/>
  <c r="N49" i="9" l="1"/>
  <c r="N51" i="9" s="1"/>
  <c r="N53" i="9" s="1"/>
  <c r="C38" i="21"/>
  <c r="C53" i="21" s="1"/>
  <c r="I38" i="21"/>
  <c r="I53" i="21" s="1"/>
  <c r="F38" i="21"/>
  <c r="F53" i="21" s="1"/>
  <c r="C74" i="21"/>
  <c r="B36" i="9"/>
  <c r="B37" i="9" s="1"/>
  <c r="I74" i="21"/>
  <c r="F74" i="21"/>
  <c r="G53" i="9"/>
  <c r="G6" i="21" s="1"/>
  <c r="G38" i="21" s="1"/>
  <c r="G53" i="21" s="1"/>
  <c r="G74" i="21"/>
  <c r="E74" i="21"/>
  <c r="E53" i="9"/>
  <c r="E6" i="21" s="1"/>
  <c r="E38" i="21" s="1"/>
  <c r="E53" i="21" s="1"/>
  <c r="D35" i="9"/>
  <c r="H49" i="20"/>
  <c r="H51" i="20" s="1"/>
  <c r="D14" i="21" l="1"/>
  <c r="H14" i="21"/>
  <c r="H38" i="21" s="1"/>
  <c r="H53" i="21" s="1"/>
  <c r="H74" i="21"/>
  <c r="B47" i="9"/>
  <c r="B48" i="9" s="1"/>
  <c r="B49" i="9" s="1"/>
  <c r="D36" i="9"/>
  <c r="D37" i="9" s="1"/>
  <c r="D47" i="9" s="1"/>
  <c r="D48" i="9" s="1"/>
  <c r="D49" i="9" s="1"/>
  <c r="D51" i="9" s="1"/>
  <c r="D53" i="9" s="1"/>
  <c r="D6" i="21" s="1"/>
  <c r="H76" i="21"/>
  <c r="H53" i="20"/>
  <c r="H8" i="21" s="1"/>
  <c r="H40" i="21" s="1"/>
  <c r="H55" i="21" s="1"/>
  <c r="B51" i="9" l="1"/>
  <c r="B53" i="9" s="1"/>
  <c r="B6" i="21" s="1"/>
  <c r="B38" i="21" s="1"/>
  <c r="B53" i="21" s="1"/>
  <c r="D38" i="21"/>
  <c r="D53" i="21" s="1"/>
  <c r="B74" i="21"/>
  <c r="D74" i="21"/>
</calcChain>
</file>

<file path=xl/sharedStrings.xml><?xml version="1.0" encoding="utf-8"?>
<sst xmlns="http://schemas.openxmlformats.org/spreadsheetml/2006/main" count="480" uniqueCount="106">
  <si>
    <t>Overhead lines</t>
  </si>
  <si>
    <t>Underground cables</t>
  </si>
  <si>
    <t>Transformers</t>
  </si>
  <si>
    <t>Other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</si>
  <si>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</si>
  <si>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</si>
  <si>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</si>
  <si>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</si>
  <si>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</si>
  <si>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</si>
  <si>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</si>
  <si>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</si>
  <si>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</si>
  <si>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</si>
  <si>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</si>
  <si>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</si>
  <si>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</si>
  <si>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</si>
  <si>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</si>
  <si>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</si>
  <si>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</si>
  <si>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</si>
  <si>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</si>
  <si>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</si>
  <si>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</si>
  <si>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</si>
  <si>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</si>
  <si>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</si>
  <si>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</si>
  <si>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</si>
  <si>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</si>
  <si>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</si>
  <si>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</si>
  <si>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</si>
  <si>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</si>
  <si>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</si>
  <si>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</si>
  <si>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</si>
  <si>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</si>
  <si>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</si>
  <si>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</si>
  <si>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</si>
  <si>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</si>
  <si>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</si>
  <si>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</si>
  <si>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</si>
  <si>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</si>
  <si>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</si>
  <si>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</si>
  <si>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</si>
  <si>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</si>
  <si>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</si>
  <si>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</si>
  <si>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</si>
  <si>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</si>
  <si>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</si>
  <si>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</si>
  <si>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</si>
  <si>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</si>
  <si>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</si>
  <si>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</si>
  <si>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</si>
  <si>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</si>
  <si>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</si>
  <si>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</si>
  <si>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</si>
  <si>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</si>
  <si>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</si>
  <si>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</si>
  <si>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</si>
  <si>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</si>
  <si>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</si>
  <si>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</si>
  <si>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</si>
  <si>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</si>
  <si>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</si>
  <si>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</si>
  <si>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</si>
  <si>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</si>
  <si>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</si>
  <si>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</si>
  <si>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</si>
  <si>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SP AusNet</t>
  </si>
  <si>
    <t>Total</t>
  </si>
  <si>
    <t>AUC/ Total RAB</t>
  </si>
  <si>
    <t>Regulatory depreciation/Total RAB</t>
  </si>
  <si>
    <t>Annual user costs for overhead, underground, transformers and other.</t>
  </si>
  <si>
    <t>Return on / Total RAB</t>
  </si>
  <si>
    <t>Tax liability / Total RAB</t>
  </si>
  <si>
    <t>TRAB0201</t>
  </si>
  <si>
    <t>TRAB0301</t>
  </si>
  <si>
    <t>Transmission switchyards and transformers</t>
  </si>
  <si>
    <t>TRAB0401</t>
  </si>
  <si>
    <t>TRAB0601 + TRAB0701</t>
  </si>
  <si>
    <t>Electranet</t>
  </si>
  <si>
    <t>Powerlink</t>
  </si>
  <si>
    <t>Transend</t>
  </si>
  <si>
    <t>Transgrid</t>
  </si>
  <si>
    <t>21ENT</t>
  </si>
  <si>
    <t>22PLK</t>
  </si>
  <si>
    <t>23SPT</t>
  </si>
  <si>
    <t>24TNT</t>
  </si>
  <si>
    <t>25TRG</t>
  </si>
  <si>
    <t>Financial year staring</t>
  </si>
  <si>
    <t>Calendar year staring</t>
  </si>
  <si>
    <t>SP AusNet transmission year staring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</si>
</sst>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mmm\ yyyy"/>
    <numFmt numFmtId="165" formatCode="0.000%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46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0" fontId="1" fillId="0" borderId="0" xfId="0" applyFont="1" applyFill="1" applyBorder="1"/>
    <xf numFmtId="0" fontId="12" fillId="0" borderId="0" xfId="0" applyFont="1"/>
    <xf numFmtId="164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43" fontId="6" fillId="3" borderId="4" xfId="2" applyFont="1" applyFill="1" applyBorder="1" applyProtection="1">
      <protection locked="0"/>
    </xf>
    <xf numFmtId="43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3" fontId="0" fillId="0" borderId="3" xfId="0" applyNumberFormat="1" applyBorder="1"/>
    <xf numFmtId="3" fontId="0" fillId="0" borderId="1" xfId="0" applyNumberFormat="1" applyBorder="1"/>
    <xf numFmtId="0" fontId="0" fillId="0" borderId="1" xfId="0" applyFill="1" applyBorder="1"/>
    <xf numFmtId="165" fontId="0" fillId="0" borderId="1" xfId="0" applyNumberFormat="1" applyBorder="1"/>
    <xf numFmtId="43" fontId="3" fillId="2" borderId="0" xfId="2" applyFont="1" applyFill="1" applyAlignment="1" applyProtection="1">
      <alignment horizontal="center" wrapText="1"/>
      <protection locked="0"/>
    </xf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EBT%20WACC%20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  <sheetName val="ROW TO TABLE"/>
      <sheetName val="Row integrity"/>
      <sheetName val="Second phase check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4">
          <cell r="D14">
            <v>48431</v>
          </cell>
          <cell r="E14">
            <v>52930</v>
          </cell>
          <cell r="F14">
            <v>49444.635999999999</v>
          </cell>
          <cell r="G14">
            <v>54853</v>
          </cell>
          <cell r="H14">
            <v>57567</v>
          </cell>
          <cell r="I14">
            <v>64370</v>
          </cell>
          <cell r="J14">
            <v>72584</v>
          </cell>
          <cell r="K14">
            <v>70527</v>
          </cell>
          <cell r="L14">
            <v>74159.945999999996</v>
          </cell>
          <cell r="M14">
            <v>118781</v>
          </cell>
          <cell r="N14">
            <v>128265</v>
          </cell>
          <cell r="O14">
            <v>144112</v>
          </cell>
          <cell r="P14">
            <v>142796</v>
          </cell>
          <cell r="Q14">
            <v>151902</v>
          </cell>
          <cell r="R14">
            <v>151029</v>
          </cell>
          <cell r="S14">
            <v>160384</v>
          </cell>
          <cell r="T14">
            <v>167377.59669000003</v>
          </cell>
          <cell r="U14">
            <v>181019.7816758781</v>
          </cell>
          <cell r="V14">
            <v>61764.624702139656</v>
          </cell>
          <cell r="W14">
            <v>61817.594227019435</v>
          </cell>
          <cell r="X14">
            <v>58269.389500000005</v>
          </cell>
          <cell r="Y14">
            <v>77590.490999999995</v>
          </cell>
          <cell r="Z14">
            <v>80063.390000000014</v>
          </cell>
          <cell r="AA14">
            <v>75097.619000000006</v>
          </cell>
          <cell r="AB14">
            <v>72741.886999999988</v>
          </cell>
          <cell r="AC14">
            <v>76129.812000000005</v>
          </cell>
          <cell r="AD14">
            <v>82734.26797981601</v>
          </cell>
          <cell r="AE14">
            <v>35426.048000000003</v>
          </cell>
          <cell r="AF14">
            <v>37656.624000000003</v>
          </cell>
          <cell r="AG14">
            <v>46334.126000000004</v>
          </cell>
          <cell r="AH14">
            <v>46642.640999999996</v>
          </cell>
          <cell r="AI14">
            <v>47779.507999999994</v>
          </cell>
          <cell r="AJ14">
            <v>46557.578000000001</v>
          </cell>
          <cell r="AK14">
            <v>46923.140000000007</v>
          </cell>
          <cell r="AL14">
            <v>44976.582999999999</v>
          </cell>
          <cell r="AM14">
            <v>45598</v>
          </cell>
          <cell r="AN14">
            <v>120730</v>
          </cell>
          <cell r="AO14">
            <v>123090</v>
          </cell>
          <cell r="AP14">
            <v>119710</v>
          </cell>
          <cell r="AQ14">
            <v>124140</v>
          </cell>
          <cell r="AR14">
            <v>143240</v>
          </cell>
          <cell r="AS14">
            <v>137770</v>
          </cell>
          <cell r="AT14">
            <v>152110</v>
          </cell>
          <cell r="AU14">
            <v>143050</v>
          </cell>
          <cell r="AV14">
            <v>175638</v>
          </cell>
        </row>
      </sheetData>
      <sheetData sheetId="10">
        <row r="21">
          <cell r="D21">
            <v>436052.84853087494</v>
          </cell>
          <cell r="E21">
            <v>458979.27137393574</v>
          </cell>
          <cell r="F21">
            <v>476717.67599701579</v>
          </cell>
          <cell r="G21">
            <v>485419.99490799592</v>
          </cell>
          <cell r="H21">
            <v>501807.834060241</v>
          </cell>
          <cell r="I21">
            <v>497430.01679132233</v>
          </cell>
          <cell r="J21">
            <v>504352.03085025819</v>
          </cell>
          <cell r="K21">
            <v>490882.86055593973</v>
          </cell>
          <cell r="L21">
            <v>476143.703543693</v>
          </cell>
          <cell r="M21">
            <v>1525057.2615919942</v>
          </cell>
          <cell r="N21">
            <v>1533742.862114456</v>
          </cell>
          <cell r="O21">
            <v>1544582.679721249</v>
          </cell>
          <cell r="P21">
            <v>2012243.5117911182</v>
          </cell>
          <cell r="Q21">
            <v>2317096.9548328095</v>
          </cell>
          <cell r="R21">
            <v>2406493.5389174945</v>
          </cell>
          <cell r="S21">
            <v>2679609.0537718814</v>
          </cell>
          <cell r="T21">
            <v>2895336.4792404338</v>
          </cell>
          <cell r="U21">
            <v>3119961.3226594287</v>
          </cell>
          <cell r="V21">
            <v>947233.17299999995</v>
          </cell>
          <cell r="W21">
            <v>946708.61600000004</v>
          </cell>
          <cell r="X21">
            <v>946221.48400000005</v>
          </cell>
          <cell r="Y21">
            <v>1001928.32</v>
          </cell>
          <cell r="Z21">
            <v>1008691.633</v>
          </cell>
          <cell r="AA21">
            <v>1012409.603</v>
          </cell>
          <cell r="AB21">
            <v>1010384.402</v>
          </cell>
          <cell r="AC21">
            <v>1044676.635</v>
          </cell>
          <cell r="AD21">
            <v>1065519.0869155149</v>
          </cell>
          <cell r="AE21">
            <v>218188.50644</v>
          </cell>
          <cell r="AF21">
            <v>218504.04961000002</v>
          </cell>
          <cell r="AG21">
            <v>255817.83108000003</v>
          </cell>
          <cell r="AH21">
            <v>274698.35412000003</v>
          </cell>
          <cell r="AI21">
            <v>287358.35591000004</v>
          </cell>
          <cell r="AJ21">
            <v>283642.53805000003</v>
          </cell>
          <cell r="AK21">
            <v>390077.14689000003</v>
          </cell>
          <cell r="AL21">
            <v>397538.24843000004</v>
          </cell>
          <cell r="AM21">
            <v>400240.55791000003</v>
          </cell>
          <cell r="AN21">
            <v>1262533.7235147201</v>
          </cell>
          <cell r="AO21">
            <v>1267077.6261765629</v>
          </cell>
          <cell r="AP21">
            <v>1260952.6261765629</v>
          </cell>
          <cell r="AQ21">
            <v>1310348.4446204</v>
          </cell>
          <cell r="AR21">
            <v>1381871.75867367</v>
          </cell>
          <cell r="AS21">
            <v>1438330.3744896899</v>
          </cell>
          <cell r="AT21">
            <v>1468868.0326552901</v>
          </cell>
          <cell r="AU21">
            <v>1509003.2929434499</v>
          </cell>
          <cell r="AV21">
            <v>1576792.0197078306</v>
          </cell>
        </row>
        <row r="22">
          <cell r="D22">
            <v>13007.678193463376</v>
          </cell>
          <cell r="E22">
            <v>11179.87691957579</v>
          </cell>
          <cell r="F22">
            <v>20220.672632264126</v>
          </cell>
          <cell r="G22">
            <v>11970.899997731149</v>
          </cell>
          <cell r="H22">
            <v>14492.645027010554</v>
          </cell>
          <cell r="I22">
            <v>16581.000559710683</v>
          </cell>
          <cell r="J22">
            <v>7991.9622808531904</v>
          </cell>
          <cell r="K22">
            <v>12284.355869768257</v>
          </cell>
          <cell r="L22">
            <v>13951.010513830201</v>
          </cell>
          <cell r="M22">
            <v>44303.883637308092</v>
          </cell>
          <cell r="N22">
            <v>38172.121437881084</v>
          </cell>
          <cell r="O22">
            <v>65515.717777379337</v>
          </cell>
          <cell r="P22">
            <v>49623.761079929143</v>
          </cell>
          <cell r="Q22">
            <v>66919.767648600915</v>
          </cell>
          <cell r="R22">
            <v>80216.451297249514</v>
          </cell>
          <cell r="S22">
            <v>43615.996568244911</v>
          </cell>
          <cell r="T22">
            <v>72455.795392991844</v>
          </cell>
          <cell r="U22">
            <v>91405.116874787927</v>
          </cell>
          <cell r="V22">
            <v>26638.605</v>
          </cell>
          <cell r="W22">
            <v>30948.288</v>
          </cell>
          <cell r="X22">
            <v>28055.690999999999</v>
          </cell>
          <cell r="Y22">
            <v>36930.68</v>
          </cell>
          <cell r="Z22">
            <v>21282.552</v>
          </cell>
          <cell r="AA22">
            <v>26887.109</v>
          </cell>
          <cell r="AB22">
            <v>31401.999</v>
          </cell>
          <cell r="AC22">
            <v>23057.675999999999</v>
          </cell>
          <cell r="AD22">
            <v>29249.543562386611</v>
          </cell>
          <cell r="AE22">
            <v>4893.0523300000004</v>
          </cell>
          <cell r="AF22">
            <v>7952.8585000000003</v>
          </cell>
          <cell r="AG22">
            <v>5489.8009599999996</v>
          </cell>
          <cell r="AH22">
            <v>11902.6459</v>
          </cell>
          <cell r="AI22">
            <v>8342.7995200000005</v>
          </cell>
          <cell r="AJ22">
            <v>9454.5497500000001</v>
          </cell>
          <cell r="AK22">
            <v>6097.0242500000004</v>
          </cell>
          <cell r="AL22">
            <v>9798.3695000000007</v>
          </cell>
          <cell r="AM22">
            <v>11651.766375593234</v>
          </cell>
          <cell r="AN22">
            <v>37662.0229387441</v>
          </cell>
          <cell r="AO22">
            <v>30864</v>
          </cell>
          <cell r="AP22">
            <v>53485</v>
          </cell>
          <cell r="AQ22">
            <v>32314.3882767055</v>
          </cell>
          <cell r="AR22">
            <v>39909.653680105803</v>
          </cell>
          <cell r="AS22">
            <v>47944.345816322799</v>
          </cell>
          <cell r="AT22">
            <v>23275.780936247102</v>
          </cell>
          <cell r="AU22">
            <v>37762.845168754997</v>
          </cell>
          <cell r="AV22">
            <v>45545.977462749906</v>
          </cell>
        </row>
        <row r="23">
          <cell r="D23">
            <v>-17480.323426260809</v>
          </cell>
          <cell r="E23">
            <v>-19765.243692137887</v>
          </cell>
          <cell r="F23">
            <v>-21996.344764136316</v>
          </cell>
          <cell r="G23">
            <v>-17535.650318201675</v>
          </cell>
          <cell r="H23">
            <v>-19463.748492832274</v>
          </cell>
          <cell r="I23">
            <v>-20078.746330473088</v>
          </cell>
          <cell r="J23">
            <v>-20943.023606773142</v>
          </cell>
          <cell r="K23">
            <v>-21265.317323880401</v>
          </cell>
          <cell r="L23">
            <v>-23445.453186226339</v>
          </cell>
          <cell r="M23">
            <v>-75714.011184817165</v>
          </cell>
          <cell r="N23">
            <v>-78372.321051396459</v>
          </cell>
          <cell r="O23">
            <v>-51663.863705096286</v>
          </cell>
          <cell r="P23">
            <v>-63316.420421534611</v>
          </cell>
          <cell r="Q23">
            <v>-71405.895920968745</v>
          </cell>
          <cell r="R23">
            <v>-75400.042591737511</v>
          </cell>
          <cell r="S23">
            <v>-83458.225538538842</v>
          </cell>
          <cell r="T23">
            <v>-94720.583170326368</v>
          </cell>
          <cell r="U23">
            <v>-102367.41281437072</v>
          </cell>
          <cell r="V23">
            <v>-31740.31</v>
          </cell>
          <cell r="W23">
            <v>-32651.483</v>
          </cell>
          <cell r="X23">
            <v>-37104.580999999998</v>
          </cell>
          <cell r="Y23">
            <v>-35826.807999999997</v>
          </cell>
          <cell r="Z23">
            <v>-37267.500999999997</v>
          </cell>
          <cell r="AA23">
            <v>-38389.313000000002</v>
          </cell>
          <cell r="AB23">
            <v>-39621.940999999999</v>
          </cell>
          <cell r="AC23">
            <v>-41608.911</v>
          </cell>
          <cell r="AD23">
            <v>-43174.973655753478</v>
          </cell>
          <cell r="AE23">
            <v>-9707.8929900000003</v>
          </cell>
          <cell r="AF23">
            <v>-10272.503360000001</v>
          </cell>
          <cell r="AG23">
            <v>-11067.27792</v>
          </cell>
          <cell r="AH23">
            <v>-11998.9159</v>
          </cell>
          <cell r="AI23">
            <v>-13629.61738</v>
          </cell>
          <cell r="AJ23">
            <v>-14092.940909999999</v>
          </cell>
          <cell r="AK23">
            <v>-16959.922709999999</v>
          </cell>
          <cell r="AL23">
            <v>-17259.009579999998</v>
          </cell>
          <cell r="AM23">
            <v>-18359.288211999996</v>
          </cell>
          <cell r="AN23">
            <v>-49190.120276901398</v>
          </cell>
          <cell r="AO23">
            <v>-50989</v>
          </cell>
          <cell r="AP23">
            <v>-50341</v>
          </cell>
          <cell r="AQ23">
            <v>-53440.138402985103</v>
          </cell>
          <cell r="AR23">
            <v>-56997.468507117999</v>
          </cell>
          <cell r="AS23">
            <v>-60114.112003796603</v>
          </cell>
          <cell r="AT23">
            <v>-63000.535840553399</v>
          </cell>
          <cell r="AU23">
            <v>-65621.356185174198</v>
          </cell>
          <cell r="AV23">
            <v>-68768.801916100885</v>
          </cell>
        </row>
        <row r="24">
          <cell r="D24">
            <v>-4472.6452327974312</v>
          </cell>
          <cell r="E24">
            <v>-8585.3667725620962</v>
          </cell>
          <cell r="F24">
            <v>-1775.6721318721925</v>
          </cell>
          <cell r="G24">
            <v>-5564.7503204705281</v>
          </cell>
          <cell r="H24">
            <v>-4971.1034658217168</v>
          </cell>
          <cell r="I24">
            <v>-3497.7457707624053</v>
          </cell>
          <cell r="J24">
            <v>-12951.061325919951</v>
          </cell>
          <cell r="K24">
            <v>-8980.9614541121446</v>
          </cell>
          <cell r="L24">
            <v>-9494.4426723961387</v>
          </cell>
          <cell r="M24">
            <v>-31410.127547509073</v>
          </cell>
          <cell r="N24">
            <v>-40200.199613515375</v>
          </cell>
          <cell r="O24">
            <v>13851.854072283051</v>
          </cell>
          <cell r="P24">
            <v>-13692.659341605467</v>
          </cell>
          <cell r="Q24">
            <v>-4486.1282723678305</v>
          </cell>
          <cell r="R24">
            <v>4816.4087055120035</v>
          </cell>
          <cell r="S24">
            <v>-39842.228970293931</v>
          </cell>
          <cell r="T24">
            <v>-22264.787777334524</v>
          </cell>
          <cell r="U24">
            <v>-10962.295939582793</v>
          </cell>
          <cell r="V24">
            <v>-5101.7049999999999</v>
          </cell>
          <cell r="W24">
            <v>-1703.1949999999999</v>
          </cell>
          <cell r="X24">
            <v>-9048.89</v>
          </cell>
          <cell r="Y24">
            <v>1103.8720000000001</v>
          </cell>
          <cell r="Z24">
            <v>-15984.949000000001</v>
          </cell>
          <cell r="AA24">
            <v>-11502.204</v>
          </cell>
          <cell r="AB24">
            <v>-8219.9410000000007</v>
          </cell>
          <cell r="AC24">
            <v>-18551.235000000001</v>
          </cell>
          <cell r="AD24">
            <v>-13925.430093366869</v>
          </cell>
          <cell r="AE24">
            <v>-4814.8406599999998</v>
          </cell>
          <cell r="AF24">
            <v>-2319.6448600000003</v>
          </cell>
          <cell r="AG24">
            <v>-5577.4769600000009</v>
          </cell>
          <cell r="AH24">
            <v>-96.270000000000437</v>
          </cell>
          <cell r="AI24">
            <v>-5286.8178599999992</v>
          </cell>
          <cell r="AJ24">
            <v>-4638.3911599999992</v>
          </cell>
          <cell r="AK24">
            <v>-10862.898459999999</v>
          </cell>
          <cell r="AL24">
            <v>-7460.6400799999974</v>
          </cell>
          <cell r="AM24">
            <v>-6707.5218364067623</v>
          </cell>
          <cell r="AN24">
            <v>-11528.097338157299</v>
          </cell>
          <cell r="AO24">
            <v>-20125</v>
          </cell>
          <cell r="AP24">
            <v>3144</v>
          </cell>
          <cell r="AQ24">
            <v>-21125.750126279603</v>
          </cell>
          <cell r="AR24">
            <v>-17087.814827012196</v>
          </cell>
          <cell r="AS24">
            <v>-12169.766187473804</v>
          </cell>
          <cell r="AT24">
            <v>-39724.754904306297</v>
          </cell>
          <cell r="AU24">
            <v>-27858.511016419201</v>
          </cell>
          <cell r="AV24">
            <v>-23222.824453350979</v>
          </cell>
        </row>
        <row r="25">
          <cell r="D25">
            <v>27399.068075858173</v>
          </cell>
          <cell r="E25">
            <v>26323.771395642139</v>
          </cell>
          <cell r="F25">
            <v>10477.991042852436</v>
          </cell>
          <cell r="G25">
            <v>21952.589472715597</v>
          </cell>
          <cell r="H25">
            <v>593.28619690301878</v>
          </cell>
          <cell r="I25">
            <v>10419.759829698283</v>
          </cell>
          <cell r="J25">
            <v>-518.10896839854968</v>
          </cell>
          <cell r="K25">
            <v>-5758.1955581347484</v>
          </cell>
          <cell r="L25">
            <v>27239.584329299301</v>
          </cell>
          <cell r="M25">
            <v>40095.728069970886</v>
          </cell>
          <cell r="N25">
            <v>73309.039532107287</v>
          </cell>
          <cell r="O25">
            <v>453808.97799758619</v>
          </cell>
          <cell r="P25">
            <v>318705.18643258064</v>
          </cell>
          <cell r="Q25">
            <v>93882.712357052544</v>
          </cell>
          <cell r="R25">
            <v>268299.10614887491</v>
          </cell>
          <cell r="S25">
            <v>202283.45244766949</v>
          </cell>
          <cell r="T25">
            <v>246889.63119632943</v>
          </cell>
          <cell r="U25">
            <v>284402.04304227105</v>
          </cell>
          <cell r="V25">
            <v>4577.1469999999999</v>
          </cell>
          <cell r="W25">
            <v>1216.0630000000001</v>
          </cell>
          <cell r="X25">
            <v>6544.5659999999998</v>
          </cell>
          <cell r="Y25">
            <v>5659.4409999999998</v>
          </cell>
          <cell r="Z25">
            <v>19702.918000000001</v>
          </cell>
          <cell r="AA25">
            <v>9477.0040000000008</v>
          </cell>
          <cell r="AB25">
            <v>42512.173999999999</v>
          </cell>
          <cell r="AC25">
            <v>39393.686999999998</v>
          </cell>
          <cell r="AD25">
            <v>28826.301785048123</v>
          </cell>
          <cell r="AE25">
            <v>5130.3838299999998</v>
          </cell>
          <cell r="AF25">
            <v>39633.426330000002</v>
          </cell>
          <cell r="AG25">
            <v>24458</v>
          </cell>
          <cell r="AH25">
            <v>12756.271790000001</v>
          </cell>
          <cell r="AI25">
            <v>1571</v>
          </cell>
          <cell r="AJ25">
            <v>111073</v>
          </cell>
          <cell r="AK25">
            <v>18324</v>
          </cell>
          <cell r="AL25">
            <v>10385.949560000001</v>
          </cell>
          <cell r="AM25">
            <v>95646.140456821944</v>
          </cell>
          <cell r="AN25">
            <v>16072</v>
          </cell>
          <cell r="AO25">
            <v>14000</v>
          </cell>
          <cell r="AP25">
            <v>46251</v>
          </cell>
          <cell r="AQ25">
            <v>92649.064179541194</v>
          </cell>
          <cell r="AR25">
            <v>73546.430643036001</v>
          </cell>
          <cell r="AS25">
            <v>42707.424353078299</v>
          </cell>
          <cell r="AT25">
            <v>79860.015192464198</v>
          </cell>
          <cell r="AU25">
            <v>75782.438464236096</v>
          </cell>
          <cell r="AV25">
            <v>207580.89575232123</v>
          </cell>
        </row>
        <row r="26"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-159.08404928402678</v>
          </cell>
          <cell r="Q26">
            <v>0</v>
          </cell>
          <cell r="R26">
            <v>0</v>
          </cell>
          <cell r="S26">
            <v>-7928.9786696491874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-223</v>
          </cell>
          <cell r="AM26">
            <v>0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-436.34064000000001</v>
          </cell>
        </row>
        <row r="27">
          <cell r="D27">
            <v>458979.27137393568</v>
          </cell>
          <cell r="E27">
            <v>476717.67599701579</v>
          </cell>
          <cell r="F27">
            <v>485419.99490799604</v>
          </cell>
          <cell r="G27">
            <v>501807.834060241</v>
          </cell>
          <cell r="H27">
            <v>497430.01679132238</v>
          </cell>
          <cell r="I27">
            <v>504352.03085025813</v>
          </cell>
          <cell r="J27">
            <v>490882.86055593973</v>
          </cell>
          <cell r="K27">
            <v>476143.70354369277</v>
          </cell>
          <cell r="L27">
            <v>493888.84520059614</v>
          </cell>
          <cell r="M27">
            <v>1533742.862114456</v>
          </cell>
          <cell r="N27">
            <v>1566851.702033048</v>
          </cell>
          <cell r="O27">
            <v>2012243.5117911182</v>
          </cell>
          <cell r="P27">
            <v>2317096.9548328095</v>
          </cell>
          <cell r="Q27">
            <v>2406493.5389174945</v>
          </cell>
          <cell r="R27">
            <v>2679609.0537718814</v>
          </cell>
          <cell r="S27">
            <v>2834121.2985796081</v>
          </cell>
          <cell r="T27">
            <v>3119961.3226594287</v>
          </cell>
          <cell r="U27">
            <v>3393401.0697621168</v>
          </cell>
          <cell r="V27">
            <v>946708.61600000004</v>
          </cell>
          <cell r="W27">
            <v>946221.48400000005</v>
          </cell>
          <cell r="X27">
            <v>996021.32</v>
          </cell>
          <cell r="Y27">
            <v>1008691.633</v>
          </cell>
          <cell r="Z27">
            <v>1012409.603</v>
          </cell>
          <cell r="AA27">
            <v>1010384.402</v>
          </cell>
          <cell r="AB27">
            <v>1044676.635</v>
          </cell>
          <cell r="AC27">
            <v>1065519.0870000001</v>
          </cell>
          <cell r="AD27">
            <v>1073220.7448232267</v>
          </cell>
          <cell r="AE27">
            <v>218504.04961000002</v>
          </cell>
          <cell r="AF27">
            <v>255817.83108000003</v>
          </cell>
          <cell r="AG27">
            <v>274698.35412000003</v>
          </cell>
          <cell r="AH27">
            <v>287358.35591000004</v>
          </cell>
          <cell r="AI27">
            <v>283642.53805000003</v>
          </cell>
          <cell r="AJ27">
            <v>390077.14689000003</v>
          </cell>
          <cell r="AK27">
            <v>397538.24843000004</v>
          </cell>
          <cell r="AL27">
            <v>400240.55791000003</v>
          </cell>
          <cell r="AM27">
            <v>489179.17653041525</v>
          </cell>
          <cell r="AN27">
            <v>1267077.6261765629</v>
          </cell>
          <cell r="AO27">
            <v>1260952.6261765629</v>
          </cell>
          <cell r="AP27">
            <v>1310347.6261765629</v>
          </cell>
          <cell r="AQ27">
            <v>1381871.7586736616</v>
          </cell>
          <cell r="AR27">
            <v>1438330.3744896937</v>
          </cell>
          <cell r="AS27">
            <v>1468868.0326552945</v>
          </cell>
          <cell r="AT27">
            <v>1509003.2929434481</v>
          </cell>
          <cell r="AU27">
            <v>1556927.2203912665</v>
          </cell>
          <cell r="AV27">
            <v>1760713.7503668009</v>
          </cell>
        </row>
        <row r="30">
          <cell r="D30">
            <v>13635.814121360278</v>
          </cell>
          <cell r="E30">
            <v>34321.644341555126</v>
          </cell>
          <cell r="F30">
            <v>33828.513632053844</v>
          </cell>
          <cell r="G30">
            <v>12849.93811092155</v>
          </cell>
          <cell r="H30">
            <v>12324.283151633901</v>
          </cell>
          <cell r="I30">
            <v>11924.360556911255</v>
          </cell>
          <cell r="J30">
            <v>11666.283765057889</v>
          </cell>
          <cell r="K30">
            <v>107784.33864850263</v>
          </cell>
          <cell r="L30">
            <v>108436.60198463882</v>
          </cell>
          <cell r="M30">
            <v>28504.962077779965</v>
          </cell>
          <cell r="N30">
            <v>27942.154722202511</v>
          </cell>
          <cell r="O30">
            <v>27183.935018979304</v>
          </cell>
          <cell r="P30">
            <v>27037.644404322262</v>
          </cell>
          <cell r="Q30">
            <v>32333.894579269247</v>
          </cell>
          <cell r="R30">
            <v>46159.791470387194</v>
          </cell>
          <cell r="S30">
            <v>45845.056543609491</v>
          </cell>
          <cell r="T30">
            <v>49935.476372688288</v>
          </cell>
          <cell r="U30">
            <v>49249.698827965622</v>
          </cell>
          <cell r="V30">
            <v>38995.232000000004</v>
          </cell>
          <cell r="W30">
            <v>38786.216999999997</v>
          </cell>
          <cell r="X30">
            <v>38716.527999999998</v>
          </cell>
          <cell r="Y30">
            <v>38367.953000000001</v>
          </cell>
          <cell r="Z30">
            <v>38409.987999999998</v>
          </cell>
          <cell r="AA30">
            <v>37812.957999999999</v>
          </cell>
          <cell r="AB30">
            <v>37387.341</v>
          </cell>
          <cell r="AC30">
            <v>37095.459000000003</v>
          </cell>
          <cell r="AD30">
            <v>36460.660348153513</v>
          </cell>
          <cell r="AE30">
            <v>7504.0862399999978</v>
          </cell>
          <cell r="AF30">
            <v>9909.4738599999982</v>
          </cell>
          <cell r="AG30">
            <v>11407.890699999998</v>
          </cell>
          <cell r="AH30">
            <v>11057.065929999999</v>
          </cell>
          <cell r="AI30">
            <v>11570.373339999998</v>
          </cell>
          <cell r="AJ30">
            <v>11256.72106</v>
          </cell>
          <cell r="AK30">
            <v>11206.504360000001</v>
          </cell>
          <cell r="AL30">
            <v>29919.018309999999</v>
          </cell>
          <cell r="AM30">
            <v>32695.723540000003</v>
          </cell>
          <cell r="AN30">
            <v>205149.779809909</v>
          </cell>
          <cell r="AO30">
            <v>208543.15624601059</v>
          </cell>
          <cell r="AP30">
            <v>208322.15624601059</v>
          </cell>
          <cell r="AQ30">
            <v>211675.351706371</v>
          </cell>
          <cell r="AR30">
            <v>217539.345970255</v>
          </cell>
          <cell r="AS30">
            <v>217546.17153907401</v>
          </cell>
          <cell r="AT30">
            <v>218340.55795862299</v>
          </cell>
          <cell r="AU30">
            <v>215128.00596797501</v>
          </cell>
          <cell r="AV30">
            <v>213733.46749389175</v>
          </cell>
        </row>
        <row r="31">
          <cell r="D31">
            <v>406.76326870498417</v>
          </cell>
          <cell r="E31">
            <v>836.01108666065829</v>
          </cell>
          <cell r="F31">
            <v>1434.8855396629494</v>
          </cell>
          <cell r="G31">
            <v>316.89119878968205</v>
          </cell>
          <cell r="H31">
            <v>355.93597549845163</v>
          </cell>
          <cell r="I31">
            <v>397.4786852303738</v>
          </cell>
          <cell r="J31">
            <v>184.86393254110732</v>
          </cell>
          <cell r="K31">
            <v>2697.3057719845492</v>
          </cell>
          <cell r="L31">
            <v>3177.1924381499175</v>
          </cell>
          <cell r="M31">
            <v>835.24592771041773</v>
          </cell>
          <cell r="N31">
            <v>730.51824610786059</v>
          </cell>
          <cell r="O31">
            <v>1153.0460869232843</v>
          </cell>
          <cell r="P31">
            <v>666.77298161090937</v>
          </cell>
          <cell r="Q31">
            <v>933.83089037600587</v>
          </cell>
          <cell r="R31">
            <v>1538.6597156795676</v>
          </cell>
          <cell r="S31">
            <v>746.21998536033163</v>
          </cell>
          <cell r="T31">
            <v>1249.6352962265244</v>
          </cell>
          <cell r="U31">
            <v>1442.8622703505553</v>
          </cell>
          <cell r="V31">
            <v>1091.3710000000001</v>
          </cell>
          <cell r="W31">
            <v>1266.3109999999999</v>
          </cell>
          <cell r="X31">
            <v>1080.739</v>
          </cell>
          <cell r="Y31">
            <v>1406.2840000000001</v>
          </cell>
          <cell r="Z31">
            <v>794.89200000000005</v>
          </cell>
          <cell r="AA31">
            <v>994.90599999999995</v>
          </cell>
          <cell r="AB31">
            <v>1115.0550000000001</v>
          </cell>
          <cell r="AC31">
            <v>789.00300000000004</v>
          </cell>
          <cell r="AD31">
            <v>1000.880872302251</v>
          </cell>
          <cell r="AE31">
            <v>176.81637000000003</v>
          </cell>
          <cell r="AF31">
            <v>237.58274000000003</v>
          </cell>
          <cell r="AG31">
            <v>278.10383000000007</v>
          </cell>
          <cell r="AH31">
            <v>468.0684500000001</v>
          </cell>
          <cell r="AI31">
            <v>342.58099999999996</v>
          </cell>
          <cell r="AJ31">
            <v>378.93072999999998</v>
          </cell>
          <cell r="AK31">
            <v>277.32014999999996</v>
          </cell>
          <cell r="AL31">
            <v>926.61615999999992</v>
          </cell>
          <cell r="AM31">
            <v>929.73137000000054</v>
          </cell>
          <cell r="AN31">
            <v>6119.7222451769303</v>
          </cell>
          <cell r="AO31">
            <v>5080</v>
          </cell>
          <cell r="AP31">
            <v>8836</v>
          </cell>
          <cell r="AQ31">
            <v>5220.1073170498503</v>
          </cell>
          <cell r="AR31">
            <v>6282.7247933647404</v>
          </cell>
          <cell r="AS31">
            <v>7251.5390513024304</v>
          </cell>
          <cell r="AT31">
            <v>3459.83906216271</v>
          </cell>
          <cell r="AU31">
            <v>5383.5837329323003</v>
          </cell>
          <cell r="AV31">
            <v>6261.7226804851098</v>
          </cell>
        </row>
        <row r="32">
          <cell r="D32">
            <v>-786.82390154796644</v>
          </cell>
          <cell r="E32">
            <v>-1329.1417961619402</v>
          </cell>
          <cell r="F32">
            <v>-1361.5598163058689</v>
          </cell>
          <cell r="G32">
            <v>-704.99931050990244</v>
          </cell>
          <cell r="H32">
            <v>-718.86176482800931</v>
          </cell>
          <cell r="I32">
            <v>-738.67148280706454</v>
          </cell>
          <cell r="J32">
            <v>-765.4410290484858</v>
          </cell>
          <cell r="K32">
            <v>-3233.3431701524491</v>
          </cell>
          <cell r="L32">
            <v>-3045.7624543789416</v>
          </cell>
          <cell r="M32">
            <v>-1453.5002233003718</v>
          </cell>
          <cell r="N32">
            <v>-1488.7379493310718</v>
          </cell>
          <cell r="O32">
            <v>-1299.3367015803274</v>
          </cell>
          <cell r="P32">
            <v>-1354.4499549892614</v>
          </cell>
          <cell r="Q32">
            <v>-1524.1073990158047</v>
          </cell>
          <cell r="R32">
            <v>-1897.7366074054273</v>
          </cell>
          <cell r="S32">
            <v>-1962.0127172177511</v>
          </cell>
          <cell r="T32">
            <v>-1935.4128409491875</v>
          </cell>
          <cell r="U32">
            <v>-1983.8465472939411</v>
          </cell>
          <cell r="V32">
            <v>-1300.386</v>
          </cell>
          <cell r="W32">
            <v>-1336</v>
          </cell>
          <cell r="X32">
            <v>-1429.3140000000001</v>
          </cell>
          <cell r="Y32">
            <v>-1364.25</v>
          </cell>
          <cell r="Z32">
            <v>-1391.921</v>
          </cell>
          <cell r="AA32">
            <v>-1420.5229999999999</v>
          </cell>
          <cell r="AB32">
            <v>-1406.9369999999999</v>
          </cell>
          <cell r="AC32">
            <v>-1423.8019999999999</v>
          </cell>
          <cell r="AD32">
            <v>-1477.3907566122475</v>
          </cell>
          <cell r="AE32">
            <v>-534.26691999999991</v>
          </cell>
          <cell r="AF32">
            <v>-620.77354999999989</v>
          </cell>
          <cell r="AG32">
            <v>-655.81359999999995</v>
          </cell>
          <cell r="AH32">
            <v>-692.88579000000016</v>
          </cell>
          <cell r="AI32">
            <v>-776.41384999999991</v>
          </cell>
          <cell r="AJ32">
            <v>-792.4729699999998</v>
          </cell>
          <cell r="AK32">
            <v>-814.18895000000009</v>
          </cell>
          <cell r="AL32">
            <v>-1270.1833799999999</v>
          </cell>
          <cell r="AM32">
            <v>-1373.7676599999998</v>
          </cell>
          <cell r="AN32">
            <v>-5304.3458090753402</v>
          </cell>
          <cell r="AO32">
            <v>-5522</v>
          </cell>
          <cell r="AP32">
            <v>-5661</v>
          </cell>
          <cell r="AQ32">
            <v>-5905.3449137521702</v>
          </cell>
          <cell r="AR32">
            <v>-6275.8992245456702</v>
          </cell>
          <cell r="AS32">
            <v>-6457.1526317527696</v>
          </cell>
          <cell r="AT32">
            <v>-6672.3910528111901</v>
          </cell>
          <cell r="AU32">
            <v>-6778.1222070153299</v>
          </cell>
          <cell r="AV32">
            <v>-6947.7448848685672</v>
          </cell>
        </row>
        <row r="33">
          <cell r="D33">
            <v>-380.06063284298227</v>
          </cell>
          <cell r="E33">
            <v>-493.1307095012819</v>
          </cell>
          <cell r="F33">
            <v>73.325723357080506</v>
          </cell>
          <cell r="G33">
            <v>-388.10811172022045</v>
          </cell>
          <cell r="H33">
            <v>-362.92578932955769</v>
          </cell>
          <cell r="I33">
            <v>-341.19279757669074</v>
          </cell>
          <cell r="J33">
            <v>-580.57709650737843</v>
          </cell>
          <cell r="K33">
            <v>-536.03739816789982</v>
          </cell>
          <cell r="L33">
            <v>131.42998377097592</v>
          </cell>
          <cell r="M33">
            <v>-618.25429558995404</v>
          </cell>
          <cell r="N33">
            <v>-758.21970322321124</v>
          </cell>
          <cell r="O33">
            <v>-146.29061465704308</v>
          </cell>
          <cell r="P33">
            <v>-687.67697337835205</v>
          </cell>
          <cell r="Q33">
            <v>-590.27650863979886</v>
          </cell>
          <cell r="R33">
            <v>-359.0768917258597</v>
          </cell>
          <cell r="S33">
            <v>-1215.7927318574193</v>
          </cell>
          <cell r="T33">
            <v>-685.77754472266315</v>
          </cell>
          <cell r="U33">
            <v>-540.98427694338579</v>
          </cell>
          <cell r="V33">
            <v>-209.01499999999999</v>
          </cell>
          <cell r="W33">
            <v>-69.69</v>
          </cell>
          <cell r="X33">
            <v>-348.57400000000001</v>
          </cell>
          <cell r="Y33">
            <v>42.033999999999999</v>
          </cell>
          <cell r="Z33">
            <v>-597.029</v>
          </cell>
          <cell r="AA33">
            <v>-425.61700000000002</v>
          </cell>
          <cell r="AB33">
            <v>-291.88200000000001</v>
          </cell>
          <cell r="AC33">
            <v>-634.79899999999998</v>
          </cell>
          <cell r="AD33">
            <v>-476.50988430999655</v>
          </cell>
          <cell r="AE33">
            <v>-357.45054999999991</v>
          </cell>
          <cell r="AF33">
            <v>-383.19080999999983</v>
          </cell>
          <cell r="AG33">
            <v>-377.70976999999988</v>
          </cell>
          <cell r="AH33">
            <v>-224.81734000000006</v>
          </cell>
          <cell r="AI33">
            <v>-433.83284999999995</v>
          </cell>
          <cell r="AJ33">
            <v>-413.54223999999982</v>
          </cell>
          <cell r="AK33">
            <v>-536.86880000000019</v>
          </cell>
          <cell r="AL33">
            <v>-343.56722000000002</v>
          </cell>
          <cell r="AM33">
            <v>-444.03628999999921</v>
          </cell>
          <cell r="AN33">
            <v>815.37643610159012</v>
          </cell>
          <cell r="AO33">
            <v>-442</v>
          </cell>
          <cell r="AP33">
            <v>3175</v>
          </cell>
          <cell r="AQ33">
            <v>-685.23759670231993</v>
          </cell>
          <cell r="AR33">
            <v>6.8255688190702131</v>
          </cell>
          <cell r="AS33">
            <v>794.38641954966079</v>
          </cell>
          <cell r="AT33">
            <v>-3212.5519906484801</v>
          </cell>
          <cell r="AU33">
            <v>-1394.5384740830295</v>
          </cell>
          <cell r="AV33">
            <v>-686.02220438345739</v>
          </cell>
        </row>
        <row r="34">
          <cell r="D34">
            <v>21065.890853037832</v>
          </cell>
          <cell r="E34">
            <v>0</v>
          </cell>
          <cell r="F34">
            <v>-21051.901244489371</v>
          </cell>
          <cell r="G34">
            <v>-137.54684756742975</v>
          </cell>
          <cell r="H34">
            <v>-36.996805393090185</v>
          </cell>
          <cell r="I34">
            <v>83.11600572332425</v>
          </cell>
          <cell r="J34">
            <v>96698.63197995213</v>
          </cell>
          <cell r="K34">
            <v>1188.3007343041168</v>
          </cell>
          <cell r="L34">
            <v>186.14000108023328</v>
          </cell>
          <cell r="M34">
            <v>55.446940012502054</v>
          </cell>
          <cell r="N34">
            <v>0</v>
          </cell>
          <cell r="O34">
            <v>0</v>
          </cell>
          <cell r="P34">
            <v>5983.9271483253378</v>
          </cell>
          <cell r="Q34">
            <v>14416.173399757748</v>
          </cell>
          <cell r="R34">
            <v>44.341964948160999</v>
          </cell>
          <cell r="S34">
            <v>2980.2156886802559</v>
          </cell>
          <cell r="T34">
            <v>0</v>
          </cell>
          <cell r="U34">
            <v>0</v>
          </cell>
          <cell r="V34">
            <v>0</v>
          </cell>
          <cell r="W34">
            <v>0</v>
          </cell>
          <cell r="X34">
            <v>0</v>
          </cell>
          <cell r="Y34">
            <v>0</v>
          </cell>
          <cell r="Z34">
            <v>0</v>
          </cell>
          <cell r="AA34">
            <v>0</v>
          </cell>
          <cell r="AB34">
            <v>0</v>
          </cell>
          <cell r="AC34">
            <v>0</v>
          </cell>
          <cell r="AD34">
            <v>0</v>
          </cell>
          <cell r="AE34">
            <v>2762.83817</v>
          </cell>
          <cell r="AF34">
            <v>1881.6076499999995</v>
          </cell>
          <cell r="AG34">
            <v>26.885000000000002</v>
          </cell>
          <cell r="AH34">
            <v>738.12474999999995</v>
          </cell>
          <cell r="AI34">
            <v>120.18056999999999</v>
          </cell>
          <cell r="AJ34">
            <v>363.32554000000005</v>
          </cell>
          <cell r="AK34">
            <v>19249.382750000001</v>
          </cell>
          <cell r="AL34">
            <v>3120.2724499999995</v>
          </cell>
          <cell r="AM34">
            <v>-951.94081999999923</v>
          </cell>
          <cell r="AN34">
            <v>2578</v>
          </cell>
          <cell r="AO34">
            <v>221</v>
          </cell>
          <cell r="AP34">
            <v>178</v>
          </cell>
          <cell r="AQ34">
            <v>6549.2318605862602</v>
          </cell>
          <cell r="AR34">
            <v>0</v>
          </cell>
          <cell r="AS34">
            <v>0</v>
          </cell>
          <cell r="AT34">
            <v>0</v>
          </cell>
          <cell r="AU34">
            <v>0</v>
          </cell>
          <cell r="AV34">
            <v>0</v>
          </cell>
        </row>
        <row r="35"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  <cell r="R35">
            <v>0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0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0</v>
          </cell>
          <cell r="AT35">
            <v>0</v>
          </cell>
          <cell r="AU35">
            <v>0</v>
          </cell>
          <cell r="AV35">
            <v>0</v>
          </cell>
        </row>
        <row r="36">
          <cell r="D36">
            <v>34321.644341555126</v>
          </cell>
          <cell r="E36">
            <v>33828.513632053851</v>
          </cell>
          <cell r="F36">
            <v>12849.938110921548</v>
          </cell>
          <cell r="G36">
            <v>12324.283151633899</v>
          </cell>
          <cell r="H36">
            <v>11924.360556911255</v>
          </cell>
          <cell r="I36">
            <v>11666.283765057889</v>
          </cell>
          <cell r="J36">
            <v>107784.33864850264</v>
          </cell>
          <cell r="K36">
            <v>108436.60198463884</v>
          </cell>
          <cell r="L36">
            <v>108754.17196949002</v>
          </cell>
          <cell r="M36">
            <v>27942.154722202511</v>
          </cell>
          <cell r="N36">
            <v>27183.9350189793</v>
          </cell>
          <cell r="O36">
            <v>27037.644404322262</v>
          </cell>
          <cell r="P36">
            <v>32333.894579269247</v>
          </cell>
          <cell r="Q36">
            <v>46159.791470387194</v>
          </cell>
          <cell r="R36">
            <v>45845.056543609491</v>
          </cell>
          <cell r="S36">
            <v>47609.479500432324</v>
          </cell>
          <cell r="T36">
            <v>49249.698827965622</v>
          </cell>
          <cell r="U36">
            <v>48708.714551022233</v>
          </cell>
          <cell r="V36">
            <v>38786.216999999997</v>
          </cell>
          <cell r="W36">
            <v>38716.527999999998</v>
          </cell>
          <cell r="X36">
            <v>38367.953000000001</v>
          </cell>
          <cell r="Y36">
            <v>38409.987999999998</v>
          </cell>
          <cell r="Z36">
            <v>37812.957999999999</v>
          </cell>
          <cell r="AA36">
            <v>37387.341</v>
          </cell>
          <cell r="AB36">
            <v>37095.459000000003</v>
          </cell>
          <cell r="AC36">
            <v>36460.660000000003</v>
          </cell>
          <cell r="AD36">
            <v>35984.150463843514</v>
          </cell>
          <cell r="AE36">
            <v>9909.4738599999982</v>
          </cell>
          <cell r="AF36">
            <v>11407.890699999998</v>
          </cell>
          <cell r="AG36">
            <v>11057.065929999999</v>
          </cell>
          <cell r="AH36">
            <v>11570.373339999998</v>
          </cell>
          <cell r="AI36">
            <v>11256.72106</v>
          </cell>
          <cell r="AJ36">
            <v>11206.504360000001</v>
          </cell>
          <cell r="AK36">
            <v>29919.018309999999</v>
          </cell>
          <cell r="AL36">
            <v>32695.723540000003</v>
          </cell>
          <cell r="AM36">
            <v>31299.746429999999</v>
          </cell>
          <cell r="AN36">
            <v>208543.15624601059</v>
          </cell>
          <cell r="AO36">
            <v>208322.15624601059</v>
          </cell>
          <cell r="AP36">
            <v>211675.15624601059</v>
          </cell>
          <cell r="AQ36">
            <v>217539.34597025494</v>
          </cell>
          <cell r="AR36">
            <v>217546.17153907407</v>
          </cell>
          <cell r="AS36">
            <v>218340.55795862366</v>
          </cell>
          <cell r="AT36">
            <v>215128.00596797449</v>
          </cell>
          <cell r="AU36">
            <v>213733.46749389201</v>
          </cell>
          <cell r="AV36">
            <v>213047.44528950829</v>
          </cell>
        </row>
        <row r="39">
          <cell r="D39">
            <v>338966.60236865113</v>
          </cell>
          <cell r="E39">
            <v>360284.35536341142</v>
          </cell>
          <cell r="F39">
            <v>382357.83854779822</v>
          </cell>
          <cell r="G39">
            <v>429291.55538443109</v>
          </cell>
          <cell r="H39">
            <v>443525.11043652688</v>
          </cell>
          <cell r="I39">
            <v>447655.40451620985</v>
          </cell>
          <cell r="J39">
            <v>492615.71471810684</v>
          </cell>
          <cell r="K39">
            <v>643340.37437330629</v>
          </cell>
          <cell r="L39">
            <v>780829.25888362655</v>
          </cell>
          <cell r="M39">
            <v>887104.33124682226</v>
          </cell>
          <cell r="N39">
            <v>1056266.9613883919</v>
          </cell>
          <cell r="O39">
            <v>1220899.182935239</v>
          </cell>
          <cell r="P39">
            <v>1404016.7822125403</v>
          </cell>
          <cell r="Q39">
            <v>1657247.8917289532</v>
          </cell>
          <cell r="R39">
            <v>1900901.2922918843</v>
          </cell>
          <cell r="S39">
            <v>1997288.934783767</v>
          </cell>
          <cell r="T39">
            <v>2019311.9979734141</v>
          </cell>
          <cell r="U39">
            <v>2181590.1317837201</v>
          </cell>
          <cell r="V39">
            <v>611874.91799999995</v>
          </cell>
          <cell r="W39">
            <v>623385.92700000003</v>
          </cell>
          <cell r="X39">
            <v>662510.09400000004</v>
          </cell>
          <cell r="Y39">
            <v>800385.12800000003</v>
          </cell>
          <cell r="Z39">
            <v>814692.76800000004</v>
          </cell>
          <cell r="AA39">
            <v>836476.70900000003</v>
          </cell>
          <cell r="AB39">
            <v>883641.56599999999</v>
          </cell>
          <cell r="AC39">
            <v>914773.50300000003</v>
          </cell>
          <cell r="AD39">
            <v>976003.31584544294</v>
          </cell>
          <cell r="AE39">
            <v>329431.49356000003</v>
          </cell>
          <cell r="AF39">
            <v>360889.56277000002</v>
          </cell>
          <cell r="AG39">
            <v>392235.36446000001</v>
          </cell>
          <cell r="AH39">
            <v>405633.66619000002</v>
          </cell>
          <cell r="AI39">
            <v>445024.35699</v>
          </cell>
          <cell r="AJ39">
            <v>469299.82712999999</v>
          </cell>
          <cell r="AK39">
            <v>547582.43498999998</v>
          </cell>
          <cell r="AL39">
            <v>588605.8195000001</v>
          </cell>
          <cell r="AM39">
            <v>636316.80479000008</v>
          </cell>
          <cell r="AN39">
            <v>942701.918717255</v>
          </cell>
          <cell r="AO39">
            <v>1035006.9204308742</v>
          </cell>
          <cell r="AP39">
            <v>1155470.9204308742</v>
          </cell>
          <cell r="AQ39">
            <v>1369066.17842716</v>
          </cell>
          <cell r="AR39">
            <v>1702388.4002799999</v>
          </cell>
          <cell r="AS39">
            <v>1824771.11635355</v>
          </cell>
          <cell r="AT39">
            <v>2063934.8473422099</v>
          </cell>
          <cell r="AU39">
            <v>2255327.8249627398</v>
          </cell>
          <cell r="AV39">
            <v>2496401.8832229916</v>
          </cell>
        </row>
        <row r="40">
          <cell r="D40">
            <v>10111.546104556364</v>
          </cell>
          <cell r="E40">
            <v>8775.8532906163418</v>
          </cell>
          <cell r="F40">
            <v>16218.263074649511</v>
          </cell>
          <cell r="G40">
            <v>10585.760332639808</v>
          </cell>
          <cell r="H40">
            <v>12797.222510398353</v>
          </cell>
          <cell r="I40">
            <v>14962.887296365718</v>
          </cell>
          <cell r="J40">
            <v>7773.5351084345666</v>
          </cell>
          <cell r="K40">
            <v>15977.376323995437</v>
          </cell>
          <cell r="L40">
            <v>22830.392233362567</v>
          </cell>
          <cell r="M40">
            <v>28985.196534051916</v>
          </cell>
          <cell r="N40">
            <v>25091.420788656513</v>
          </cell>
          <cell r="O40">
            <v>51798.839856261438</v>
          </cell>
          <cell r="P40">
            <v>34632.025528691476</v>
          </cell>
          <cell r="Q40">
            <v>47878.434083321656</v>
          </cell>
          <cell r="R40">
            <v>63379.33678917832</v>
          </cell>
          <cell r="S40">
            <v>32519.100482058162</v>
          </cell>
          <cell r="T40">
            <v>50515.064729202422</v>
          </cell>
          <cell r="U40">
            <v>63911.176112841596</v>
          </cell>
          <cell r="V40">
            <v>17556.142</v>
          </cell>
          <cell r="W40">
            <v>20785.043000000001</v>
          </cell>
          <cell r="X40">
            <v>19598.368999999999</v>
          </cell>
          <cell r="Y40">
            <v>29495.767</v>
          </cell>
          <cell r="Z40">
            <v>17177.257000000001</v>
          </cell>
          <cell r="AA40">
            <v>22207.346000000001</v>
          </cell>
          <cell r="AB40">
            <v>27423.359</v>
          </cell>
          <cell r="AC40">
            <v>20165.348000000002</v>
          </cell>
          <cell r="AD40">
            <v>26792.247885953275</v>
          </cell>
          <cell r="AE40">
            <v>6011.1313</v>
          </cell>
          <cell r="AF40">
            <v>8197.5587599999999</v>
          </cell>
          <cell r="AG40">
            <v>9443.0952099999995</v>
          </cell>
          <cell r="AH40">
            <v>17140.285650000002</v>
          </cell>
          <cell r="AI40">
            <v>12890.619479999999</v>
          </cell>
          <cell r="AJ40">
            <v>15614.51952</v>
          </cell>
          <cell r="AK40">
            <v>8804.6556</v>
          </cell>
          <cell r="AL40">
            <v>14704.014340000002</v>
          </cell>
          <cell r="AM40">
            <v>18744.145193379234</v>
          </cell>
          <cell r="AN40">
            <v>28121.2775752944</v>
          </cell>
          <cell r="AO40">
            <v>25211</v>
          </cell>
          <cell r="AP40">
            <v>49011</v>
          </cell>
          <cell r="AQ40">
            <v>33762.421169597299</v>
          </cell>
          <cell r="AR40">
            <v>49166.451993646202</v>
          </cell>
          <cell r="AS40">
            <v>60825.703878451503</v>
          </cell>
          <cell r="AT40">
            <v>32705.249420250399</v>
          </cell>
          <cell r="AU40">
            <v>56439.635259327697</v>
          </cell>
          <cell r="AV40">
            <v>71224.83917255346</v>
          </cell>
        </row>
        <row r="41">
          <cell r="D41">
            <v>-16884.270724394275</v>
          </cell>
          <cell r="E41">
            <v>-18025.67321570843</v>
          </cell>
          <cell r="F41">
            <v>-13097.148990530588</v>
          </cell>
          <cell r="G41">
            <v>-17007.506935942365</v>
          </cell>
          <cell r="H41">
            <v>-17880.334489858964</v>
          </cell>
          <cell r="I41">
            <v>-18584.819311718187</v>
          </cell>
          <cell r="J41">
            <v>-20247.720469624775</v>
          </cell>
          <cell r="K41">
            <v>-24024.506204581387</v>
          </cell>
          <cell r="L41">
            <v>-22788.007154421848</v>
          </cell>
          <cell r="M41">
            <v>-44420.40378965393</v>
          </cell>
          <cell r="N41">
            <v>-48599.569104919174</v>
          </cell>
          <cell r="O41">
            <v>-62503.877539408815</v>
          </cell>
          <cell r="P41">
            <v>-72174.813122816238</v>
          </cell>
          <cell r="Q41">
            <v>-83918.370391703473</v>
          </cell>
          <cell r="R41">
            <v>-96326.713632190251</v>
          </cell>
          <cell r="S41">
            <v>-104301.43407480296</v>
          </cell>
          <cell r="T41">
            <v>-89490.291216417681</v>
          </cell>
          <cell r="U41">
            <v>-99371.559099334627</v>
          </cell>
          <cell r="V41">
            <v>-33077.703999999998</v>
          </cell>
          <cell r="W41">
            <v>-35308.93</v>
          </cell>
          <cell r="X41">
            <v>-39950.266000000003</v>
          </cell>
          <cell r="Y41">
            <v>-39580.178999999996</v>
          </cell>
          <cell r="Z41">
            <v>-41600.817000000003</v>
          </cell>
          <cell r="AA41">
            <v>-43524.779000000002</v>
          </cell>
          <cell r="AB41">
            <v>-46254.006000000001</v>
          </cell>
          <cell r="AC41">
            <v>-48859.072</v>
          </cell>
          <cell r="AD41">
            <v>-52043.994732607534</v>
          </cell>
          <cell r="AE41">
            <v>-20639.840090000002</v>
          </cell>
          <cell r="AF41">
            <v>-18809.72309</v>
          </cell>
          <cell r="AG41">
            <v>-21156.908479999998</v>
          </cell>
          <cell r="AH41">
            <v>-22645.19831</v>
          </cell>
          <cell r="AI41">
            <v>-24350.968769999999</v>
          </cell>
          <cell r="AJ41">
            <v>-26889.58612</v>
          </cell>
          <cell r="AK41">
            <v>-27865.888339999998</v>
          </cell>
          <cell r="AL41">
            <v>-32082.80704</v>
          </cell>
          <cell r="AM41">
            <v>-35673.151488000003</v>
          </cell>
          <cell r="AN41">
            <v>-37197.275861675203</v>
          </cell>
          <cell r="AO41">
            <v>-40917</v>
          </cell>
          <cell r="AP41">
            <v>-44670</v>
          </cell>
          <cell r="AQ41">
            <v>-52018.416333024303</v>
          </cell>
          <cell r="AR41">
            <v>-61831.519026759401</v>
          </cell>
          <cell r="AS41">
            <v>-67076.571377513101</v>
          </cell>
          <cell r="AT41">
            <v>-75652.334217696407</v>
          </cell>
          <cell r="AU41">
            <v>-82802.461925167794</v>
          </cell>
          <cell r="AV41">
            <v>-90049.550206048341</v>
          </cell>
        </row>
        <row r="42">
          <cell r="D42">
            <v>-6772.7246198379107</v>
          </cell>
          <cell r="E42">
            <v>-9249.8199250920879</v>
          </cell>
          <cell r="F42">
            <v>3121.1140841189208</v>
          </cell>
          <cell r="G42">
            <v>-6421.7466033025576</v>
          </cell>
          <cell r="H42">
            <v>-5083.1119794606147</v>
          </cell>
          <cell r="I42">
            <v>-3621.9320153524704</v>
          </cell>
          <cell r="J42">
            <v>-12474.185361190208</v>
          </cell>
          <cell r="K42">
            <v>-8047.1298805859542</v>
          </cell>
          <cell r="L42">
            <v>42.385078940718813</v>
          </cell>
          <cell r="M42">
            <v>-15435.207255602018</v>
          </cell>
          <cell r="N42">
            <v>-23508.148316262657</v>
          </cell>
          <cell r="O42">
            <v>-10705.037683147379</v>
          </cell>
          <cell r="P42">
            <v>-37542.787594124748</v>
          </cell>
          <cell r="Q42">
            <v>-36039.93630838181</v>
          </cell>
          <cell r="R42">
            <v>-32947.376843011931</v>
          </cell>
          <cell r="S42">
            <v>-71782.333592744806</v>
          </cell>
          <cell r="T42">
            <v>-38975.226487215259</v>
          </cell>
          <cell r="U42">
            <v>-35460.38298649303</v>
          </cell>
          <cell r="V42">
            <v>-15521.563</v>
          </cell>
          <cell r="W42">
            <v>-14523.887000000001</v>
          </cell>
          <cell r="X42">
            <v>-20351.897000000001</v>
          </cell>
          <cell r="Y42">
            <v>-10084.412</v>
          </cell>
          <cell r="Z42">
            <v>-24423.56</v>
          </cell>
          <cell r="AA42">
            <v>-21317.432000000001</v>
          </cell>
          <cell r="AB42">
            <v>-18830.647000000001</v>
          </cell>
          <cell r="AC42">
            <v>-28693.723999999998</v>
          </cell>
          <cell r="AD42">
            <v>-25251.74684665426</v>
          </cell>
          <cell r="AE42">
            <v>-14628.708790000001</v>
          </cell>
          <cell r="AF42">
            <v>-10612.16433</v>
          </cell>
          <cell r="AG42">
            <v>-11713.813269999999</v>
          </cell>
          <cell r="AH42">
            <v>-5504.9126599999981</v>
          </cell>
          <cell r="AI42">
            <v>-11460.34929</v>
          </cell>
          <cell r="AJ42">
            <v>-11275.0666</v>
          </cell>
          <cell r="AK42">
            <v>-19061.232739999999</v>
          </cell>
          <cell r="AL42">
            <v>-17378.792699999998</v>
          </cell>
          <cell r="AM42">
            <v>-16929.006294620769</v>
          </cell>
          <cell r="AN42">
            <v>-9075.9982863808036</v>
          </cell>
          <cell r="AO42">
            <v>-15706</v>
          </cell>
          <cell r="AP42">
            <v>4341</v>
          </cell>
          <cell r="AQ42">
            <v>-18255.995163427004</v>
          </cell>
          <cell r="AR42">
            <v>-12665.067033113199</v>
          </cell>
          <cell r="AS42">
            <v>-6250.8674990615982</v>
          </cell>
          <cell r="AT42">
            <v>-42947.084797446005</v>
          </cell>
          <cell r="AU42">
            <v>-26362.826665840097</v>
          </cell>
          <cell r="AV42">
            <v>-18824.711033494881</v>
          </cell>
        </row>
        <row r="43">
          <cell r="D43">
            <v>28090.4776145982</v>
          </cell>
          <cell r="E43">
            <v>31323.303109478897</v>
          </cell>
          <cell r="F43">
            <v>43812.602752513878</v>
          </cell>
          <cell r="G43">
            <v>20655.301655398343</v>
          </cell>
          <cell r="H43">
            <v>9213.4060591435591</v>
          </cell>
          <cell r="I43">
            <v>48582.242217249463</v>
          </cell>
          <cell r="J43">
            <v>163198.84501638974</v>
          </cell>
          <cell r="K43">
            <v>144478.3963909061</v>
          </cell>
          <cell r="L43">
            <v>129514.69680737634</v>
          </cell>
          <cell r="M43">
            <v>184601.19338189694</v>
          </cell>
          <cell r="N43">
            <v>146322.74608689983</v>
          </cell>
          <cell r="O43">
            <v>193822.63696044812</v>
          </cell>
          <cell r="P43">
            <v>293155.54606070759</v>
          </cell>
          <cell r="Q43">
            <v>279693.33687131281</v>
          </cell>
          <cell r="R43">
            <v>129783.95715355898</v>
          </cell>
          <cell r="S43">
            <v>249894.05451009914</v>
          </cell>
          <cell r="T43">
            <v>201253.36029752143</v>
          </cell>
          <cell r="U43">
            <v>269621.34969215759</v>
          </cell>
          <cell r="V43">
            <v>27818.571</v>
          </cell>
          <cell r="W43">
            <v>53648.053999999996</v>
          </cell>
          <cell r="X43">
            <v>58782.603999999999</v>
          </cell>
          <cell r="Y43">
            <v>24392.053</v>
          </cell>
          <cell r="Z43">
            <v>46207.500999999997</v>
          </cell>
          <cell r="AA43">
            <v>68956.289000000004</v>
          </cell>
          <cell r="AB43">
            <v>50930.584000000003</v>
          </cell>
          <cell r="AC43">
            <v>92033.808999999994</v>
          </cell>
          <cell r="AD43">
            <v>94519.083997227077</v>
          </cell>
          <cell r="AE43">
            <v>48564.777999999998</v>
          </cell>
          <cell r="AF43">
            <v>42455.96602</v>
          </cell>
          <cell r="AG43">
            <v>25144.115000000002</v>
          </cell>
          <cell r="AH43">
            <v>44976.603459999998</v>
          </cell>
          <cell r="AI43">
            <v>35735.819430000003</v>
          </cell>
          <cell r="AJ43">
            <v>90132.674459999995</v>
          </cell>
          <cell r="AK43">
            <v>60084.617250000003</v>
          </cell>
          <cell r="AL43">
            <v>65089.777990000002</v>
          </cell>
          <cell r="AM43">
            <v>50362.26049309643</v>
          </cell>
          <cell r="AN43">
            <v>103659</v>
          </cell>
          <cell r="AO43">
            <v>136409</v>
          </cell>
          <cell r="AP43">
            <v>209852</v>
          </cell>
          <cell r="AQ43">
            <v>352965.21701626398</v>
          </cell>
          <cell r="AR43">
            <v>136918.51115666199</v>
          </cell>
          <cell r="AS43">
            <v>246469.72360772299</v>
          </cell>
          <cell r="AT43">
            <v>236731.65483797001</v>
          </cell>
          <cell r="AU43">
            <v>209259.589283821</v>
          </cell>
          <cell r="AV43">
            <v>254593.44938121058</v>
          </cell>
        </row>
        <row r="44"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-3.3559847251643582</v>
          </cell>
          <cell r="N44">
            <v>0</v>
          </cell>
          <cell r="O44">
            <v>0</v>
          </cell>
          <cell r="P44">
            <v>-2381.6489501695628</v>
          </cell>
          <cell r="Q44">
            <v>0</v>
          </cell>
          <cell r="R44">
            <v>-448.93781866443641</v>
          </cell>
          <cell r="S44">
            <v>0</v>
          </cell>
          <cell r="T44">
            <v>0</v>
          </cell>
          <cell r="U44">
            <v>-5.6936358125655202</v>
          </cell>
          <cell r="V44">
            <v>-786</v>
          </cell>
          <cell r="W44">
            <v>0</v>
          </cell>
          <cell r="X44">
            <v>0</v>
          </cell>
          <cell r="Y44">
            <v>0</v>
          </cell>
          <cell r="Z44">
            <v>0</v>
          </cell>
          <cell r="AA44">
            <v>-474</v>
          </cell>
          <cell r="AB44">
            <v>-968</v>
          </cell>
          <cell r="AC44">
            <v>-2110.2719999999999</v>
          </cell>
          <cell r="AD44">
            <v>0</v>
          </cell>
          <cell r="AE44">
            <v>-2478</v>
          </cell>
          <cell r="AF44">
            <v>-498</v>
          </cell>
          <cell r="AG44">
            <v>-32</v>
          </cell>
          <cell r="AH44">
            <v>-81</v>
          </cell>
          <cell r="AI44">
            <v>0</v>
          </cell>
          <cell r="AJ44">
            <v>-575</v>
          </cell>
          <cell r="AK44">
            <v>0</v>
          </cell>
          <cell r="AL44">
            <v>0</v>
          </cell>
          <cell r="AM44">
            <v>0</v>
          </cell>
          <cell r="AN44">
            <v>-2278</v>
          </cell>
          <cell r="AO44">
            <v>-239</v>
          </cell>
          <cell r="AP44">
            <v>-597</v>
          </cell>
          <cell r="AQ44">
            <v>-1387</v>
          </cell>
          <cell r="AR44">
            <v>-1870.7280499999999</v>
          </cell>
          <cell r="AS44">
            <v>-1055.1251199999399</v>
          </cell>
          <cell r="AT44">
            <v>-2391.5924199999399</v>
          </cell>
          <cell r="AU44">
            <v>-432.27473999994299</v>
          </cell>
          <cell r="AV44">
            <v>-3379.43523</v>
          </cell>
        </row>
        <row r="45">
          <cell r="D45">
            <v>360284.35536341148</v>
          </cell>
          <cell r="E45">
            <v>382357.83854779822</v>
          </cell>
          <cell r="F45">
            <v>429291.55538443103</v>
          </cell>
          <cell r="G45">
            <v>443525.11043652688</v>
          </cell>
          <cell r="H45">
            <v>447655.40451620979</v>
          </cell>
          <cell r="I45">
            <v>492615.71471810678</v>
          </cell>
          <cell r="J45">
            <v>643340.37437330629</v>
          </cell>
          <cell r="K45">
            <v>779771.64088362653</v>
          </cell>
          <cell r="L45">
            <v>910386.34076994355</v>
          </cell>
          <cell r="M45">
            <v>1056266.9613883924</v>
          </cell>
          <cell r="N45">
            <v>1179081.559159029</v>
          </cell>
          <cell r="O45">
            <v>1404016.7822125396</v>
          </cell>
          <cell r="P45">
            <v>1657247.8917289537</v>
          </cell>
          <cell r="Q45">
            <v>1900901.2922918841</v>
          </cell>
          <cell r="R45">
            <v>1997288.9347837672</v>
          </cell>
          <cell r="S45">
            <v>2175400.6557011218</v>
          </cell>
          <cell r="T45">
            <v>2181590.1317837206</v>
          </cell>
          <cell r="U45">
            <v>2415745.4048535721</v>
          </cell>
          <cell r="V45">
            <v>623385.92700000003</v>
          </cell>
          <cell r="W45">
            <v>662510.09400000004</v>
          </cell>
          <cell r="X45">
            <v>709528.12800000003</v>
          </cell>
          <cell r="Y45">
            <v>814692.76800000004</v>
          </cell>
          <cell r="Z45">
            <v>836476.70900000003</v>
          </cell>
          <cell r="AA45">
            <v>883641.56599999999</v>
          </cell>
          <cell r="AB45">
            <v>914773.50300000003</v>
          </cell>
          <cell r="AC45">
            <v>976003.31599999999</v>
          </cell>
          <cell r="AD45">
            <v>1079247.4346889234</v>
          </cell>
          <cell r="AE45">
            <v>360889.56277000002</v>
          </cell>
          <cell r="AF45">
            <v>392235.36446000001</v>
          </cell>
          <cell r="AG45">
            <v>405633.66619000002</v>
          </cell>
          <cell r="AH45">
            <v>445024.35699</v>
          </cell>
          <cell r="AI45">
            <v>469299.82712999999</v>
          </cell>
          <cell r="AJ45">
            <v>547582.43498999998</v>
          </cell>
          <cell r="AK45">
            <v>588605.8195000001</v>
          </cell>
          <cell r="AL45">
            <v>636316.80479000008</v>
          </cell>
          <cell r="AM45">
            <v>669750.05898847571</v>
          </cell>
          <cell r="AN45">
            <v>1035006.9204308742</v>
          </cell>
          <cell r="AO45">
            <v>1155470.9204308742</v>
          </cell>
          <cell r="AP45">
            <v>1369065.9204308742</v>
          </cell>
          <cell r="AQ45">
            <v>1702388.4002799967</v>
          </cell>
          <cell r="AR45">
            <v>1824771.1163535486</v>
          </cell>
          <cell r="AS45">
            <v>2063934.8473422115</v>
          </cell>
          <cell r="AT45">
            <v>2255327.8249627338</v>
          </cell>
          <cell r="AU45">
            <v>2437792.3128407211</v>
          </cell>
          <cell r="AV45">
            <v>2728791.1863407069</v>
          </cell>
        </row>
        <row r="57">
          <cell r="D57">
            <v>170033.39848894574</v>
          </cell>
          <cell r="E57">
            <v>177356.52386065177</v>
          </cell>
          <cell r="F57">
            <v>193439.28302373775</v>
          </cell>
          <cell r="G57">
            <v>212102.55058858276</v>
          </cell>
          <cell r="H57">
            <v>217858.70464073232</v>
          </cell>
          <cell r="I57">
            <v>220136.36574671228</v>
          </cell>
          <cell r="J57">
            <v>244118.58759249665</v>
          </cell>
          <cell r="K57">
            <v>278916.48605635547</v>
          </cell>
          <cell r="L57">
            <v>307848.19453956856</v>
          </cell>
          <cell r="M57">
            <v>100543.79535548504</v>
          </cell>
          <cell r="N57">
            <v>123087.21140077981</v>
          </cell>
          <cell r="O57">
            <v>140809.0990779883</v>
          </cell>
          <cell r="P57">
            <v>146215.89189437171</v>
          </cell>
          <cell r="Q57">
            <v>148031.10348660237</v>
          </cell>
          <cell r="R57">
            <v>174230.53853970801</v>
          </cell>
          <cell r="S57">
            <v>198064.862964311</v>
          </cell>
          <cell r="T57">
            <v>194596.89931286842</v>
          </cell>
          <cell r="U57">
            <v>205253.01391603815</v>
          </cell>
          <cell r="V57">
            <v>155993.29999999999</v>
          </cell>
          <cell r="W57">
            <v>167219.89000000001</v>
          </cell>
          <cell r="X57">
            <v>177910.296</v>
          </cell>
          <cell r="Y57">
            <v>170378.307</v>
          </cell>
          <cell r="Z57">
            <v>161373.46799999999</v>
          </cell>
          <cell r="AA57">
            <v>147249.35500000001</v>
          </cell>
          <cell r="AB57">
            <v>152904.88200000001</v>
          </cell>
          <cell r="AC57">
            <v>151736.83799999999</v>
          </cell>
          <cell r="AD57">
            <v>153262.66507171659</v>
          </cell>
          <cell r="AE57">
            <v>11755</v>
          </cell>
          <cell r="AF57">
            <v>16772</v>
          </cell>
          <cell r="AG57">
            <v>21513</v>
          </cell>
          <cell r="AH57">
            <v>21838</v>
          </cell>
          <cell r="AI57">
            <v>21428</v>
          </cell>
          <cell r="AJ57">
            <v>32116</v>
          </cell>
          <cell r="AK57">
            <v>51197</v>
          </cell>
          <cell r="AL57">
            <v>54888</v>
          </cell>
          <cell r="AM57">
            <v>57573</v>
          </cell>
          <cell r="AN57">
            <v>104391.20291429</v>
          </cell>
          <cell r="AO57">
            <v>105836.00006420931</v>
          </cell>
          <cell r="AP57">
            <v>105096.00006420931</v>
          </cell>
          <cell r="AQ57">
            <v>113199.321015258</v>
          </cell>
          <cell r="AR57">
            <v>127175.82984652701</v>
          </cell>
          <cell r="AS57">
            <v>132375.55951568301</v>
          </cell>
          <cell r="AT57">
            <v>173727.903494539</v>
          </cell>
          <cell r="AU57">
            <v>186823.67615956801</v>
          </cell>
          <cell r="AV57">
            <v>233933.12060513152</v>
          </cell>
        </row>
        <row r="58">
          <cell r="D58">
            <v>5072.1827345854963</v>
          </cell>
          <cell r="E58">
            <v>4320.0733264279916</v>
          </cell>
          <cell r="F58">
            <v>8205.0081488217656</v>
          </cell>
          <cell r="G58">
            <v>5231.6035631189225</v>
          </cell>
          <cell r="H58">
            <v>6304.1151091614593</v>
          </cell>
          <cell r="I58">
            <v>7296.8383790649395</v>
          </cell>
          <cell r="J58">
            <v>3900.7566459792552</v>
          </cell>
          <cell r="K58">
            <v>7102.1246877578524</v>
          </cell>
          <cell r="L58">
            <v>9067.8571519370416</v>
          </cell>
          <cell r="M58">
            <v>3581.4597500416949</v>
          </cell>
          <cell r="N58">
            <v>2967.2095321635088</v>
          </cell>
          <cell r="O58">
            <v>6027.0854080503541</v>
          </cell>
          <cell r="P58">
            <v>3637.3563091285841</v>
          </cell>
          <cell r="Q58">
            <v>4312.4995636210697</v>
          </cell>
          <cell r="R58">
            <v>6187.6097007915632</v>
          </cell>
          <cell r="S58">
            <v>3370.3900347885856</v>
          </cell>
          <cell r="T58">
            <v>5148.9646023005671</v>
          </cell>
          <cell r="U58">
            <v>6456.8088798563258</v>
          </cell>
          <cell r="V58">
            <v>5050.4350000000004</v>
          </cell>
          <cell r="W58">
            <v>6236.8360000000002</v>
          </cell>
          <cell r="X58">
            <v>5262.9409999999998</v>
          </cell>
          <cell r="Y58">
            <v>6278.7759999999998</v>
          </cell>
          <cell r="Z58">
            <v>3402.453</v>
          </cell>
          <cell r="AA58">
            <v>3909.2750000000001</v>
          </cell>
          <cell r="AB58">
            <v>4745.3239999999996</v>
          </cell>
          <cell r="AC58">
            <v>3344.9</v>
          </cell>
          <cell r="AD58">
            <v>4207.2104137333872</v>
          </cell>
          <cell r="AE58">
            <v>189</v>
          </cell>
          <cell r="AF58">
            <v>396</v>
          </cell>
          <cell r="AG58">
            <v>524</v>
          </cell>
          <cell r="AH58">
            <v>927</v>
          </cell>
          <cell r="AI58">
            <v>700</v>
          </cell>
          <cell r="AJ58">
            <v>1070</v>
          </cell>
          <cell r="AK58">
            <v>838</v>
          </cell>
          <cell r="AL58">
            <v>1374</v>
          </cell>
          <cell r="AM58">
            <v>1686.7264014718817</v>
          </cell>
          <cell r="AN58">
            <v>3114.0426632059298</v>
          </cell>
          <cell r="AO58">
            <v>2578</v>
          </cell>
          <cell r="AP58">
            <v>4458</v>
          </cell>
          <cell r="AQ58">
            <v>2791.5985453824601</v>
          </cell>
          <cell r="AR58">
            <v>3672.94815441233</v>
          </cell>
          <cell r="AS58">
            <v>4412.5186505227502</v>
          </cell>
          <cell r="AT58">
            <v>2752.9039602983198</v>
          </cell>
          <cell r="AU58">
            <v>4675.2671711603598</v>
          </cell>
          <cell r="AV58">
            <v>6237.780819875391</v>
          </cell>
        </row>
        <row r="59">
          <cell r="D59">
            <v>-8526.589121886127</v>
          </cell>
          <cell r="E59">
            <v>-9514.8647120025907</v>
          </cell>
          <cell r="F59">
            <v>-10686.928793657989</v>
          </cell>
          <cell r="G59">
            <v>-10302.405603280717</v>
          </cell>
          <cell r="H59">
            <v>-11299.21080417365</v>
          </cell>
          <cell r="I59">
            <v>-12098.942295189983</v>
          </cell>
          <cell r="J59">
            <v>-14494.455524566172</v>
          </cell>
          <cell r="K59">
            <v>-17628.205997779136</v>
          </cell>
          <cell r="L59">
            <v>-17389.221532602296</v>
          </cell>
          <cell r="M59">
            <v>-4664.5460526506886</v>
          </cell>
          <cell r="N59">
            <v>-5242.2320820188961</v>
          </cell>
          <cell r="O59">
            <v>-12560.432381998568</v>
          </cell>
          <cell r="P59">
            <v>-13493.897318207935</v>
          </cell>
          <cell r="Q59">
            <v>-14323.275766492008</v>
          </cell>
          <cell r="R59">
            <v>-16909.813021270864</v>
          </cell>
          <cell r="S59">
            <v>-19267.520698455352</v>
          </cell>
          <cell r="T59">
            <v>-11581.518391507603</v>
          </cell>
          <cell r="U59">
            <v>-12512.112827002707</v>
          </cell>
          <cell r="V59">
            <v>-15629.487999999999</v>
          </cell>
          <cell r="W59">
            <v>-18043.757000000001</v>
          </cell>
          <cell r="X59">
            <v>-19868.785</v>
          </cell>
          <cell r="Y59">
            <v>-23524.382000000001</v>
          </cell>
          <cell r="Z59">
            <v>-24974.893</v>
          </cell>
          <cell r="AA59">
            <v>-25816.437999999998</v>
          </cell>
          <cell r="AB59">
            <v>-27714.955000000002</v>
          </cell>
          <cell r="AC59">
            <v>-26760.613000000001</v>
          </cell>
          <cell r="AD59">
            <v>-18625.79943178027</v>
          </cell>
          <cell r="AE59">
            <v>-1013</v>
          </cell>
          <cell r="AF59">
            <v>-1271</v>
          </cell>
          <cell r="AG59">
            <v>-1492</v>
          </cell>
          <cell r="AH59">
            <v>-1633</v>
          </cell>
          <cell r="AI59">
            <v>762</v>
          </cell>
          <cell r="AJ59">
            <v>462</v>
          </cell>
          <cell r="AK59">
            <v>-1796</v>
          </cell>
          <cell r="AL59">
            <v>-1922</v>
          </cell>
          <cell r="AM59">
            <v>-2182.7271300000002</v>
          </cell>
          <cell r="AN59">
            <v>-9142.2455132866198</v>
          </cell>
          <cell r="AO59">
            <v>-9928</v>
          </cell>
          <cell r="AP59">
            <v>-10621</v>
          </cell>
          <cell r="AQ59">
            <v>-12063.2377642172</v>
          </cell>
          <cell r="AR59">
            <v>-13971.4050394972</v>
          </cell>
          <cell r="AS59">
            <v>-14824.904748593501</v>
          </cell>
          <cell r="AT59">
            <v>-16847.360271055801</v>
          </cell>
          <cell r="AU59">
            <v>-17903.498585829399</v>
          </cell>
          <cell r="AV59">
            <v>-19501.991385005338</v>
          </cell>
        </row>
        <row r="60">
          <cell r="D60">
            <v>-3454.4063873006303</v>
          </cell>
          <cell r="E60">
            <v>-5194.7913855746019</v>
          </cell>
          <cell r="F60">
            <v>-2481.9206448362229</v>
          </cell>
          <cell r="G60">
            <v>-5070.8020401617923</v>
          </cell>
          <cell r="H60">
            <v>-4995.0956950121908</v>
          </cell>
          <cell r="I60">
            <v>-4802.1039161250437</v>
          </cell>
          <cell r="J60">
            <v>-10593.698878586913</v>
          </cell>
          <cell r="K60">
            <v>-10526.081310021285</v>
          </cell>
          <cell r="L60">
            <v>-8321.3643806652544</v>
          </cell>
          <cell r="M60">
            <v>-1083.0863026089939</v>
          </cell>
          <cell r="N60">
            <v>-2275.0225498553882</v>
          </cell>
          <cell r="O60">
            <v>-6533.3469739482143</v>
          </cell>
          <cell r="P60">
            <v>-9856.5410090793521</v>
          </cell>
          <cell r="Q60">
            <v>-10010.776202870939</v>
          </cell>
          <cell r="R60">
            <v>-10722.203320479302</v>
          </cell>
          <cell r="S60">
            <v>-15897.130663666763</v>
          </cell>
          <cell r="T60">
            <v>-6432.5537892070388</v>
          </cell>
          <cell r="U60">
            <v>-6055.3039471463817</v>
          </cell>
          <cell r="V60">
            <v>-10579.053</v>
          </cell>
          <cell r="W60">
            <v>-11806.921</v>
          </cell>
          <cell r="X60">
            <v>-14605.843999999999</v>
          </cell>
          <cell r="Y60">
            <v>-17245.606</v>
          </cell>
          <cell r="Z60">
            <v>-21572.44</v>
          </cell>
          <cell r="AA60">
            <v>-21907.164000000001</v>
          </cell>
          <cell r="AB60">
            <v>-22969.631000000001</v>
          </cell>
          <cell r="AC60">
            <v>-23415.713</v>
          </cell>
          <cell r="AD60">
            <v>-14418.589018046881</v>
          </cell>
          <cell r="AE60">
            <v>-824</v>
          </cell>
          <cell r="AF60">
            <v>-875</v>
          </cell>
          <cell r="AG60">
            <v>-968</v>
          </cell>
          <cell r="AH60">
            <v>-706</v>
          </cell>
          <cell r="AI60">
            <v>1462</v>
          </cell>
          <cell r="AJ60">
            <v>1532</v>
          </cell>
          <cell r="AK60">
            <v>-958</v>
          </cell>
          <cell r="AL60">
            <v>-548</v>
          </cell>
          <cell r="AM60">
            <v>-496.00072852811854</v>
          </cell>
          <cell r="AN60">
            <v>-6028.20285008069</v>
          </cell>
          <cell r="AO60">
            <v>-7350</v>
          </cell>
          <cell r="AP60">
            <v>-6163</v>
          </cell>
          <cell r="AQ60">
            <v>-9271.6392188347399</v>
          </cell>
          <cell r="AR60">
            <v>-10298.45688508487</v>
          </cell>
          <cell r="AS60">
            <v>-10412.38609807075</v>
          </cell>
          <cell r="AT60">
            <v>-14094.456310757481</v>
          </cell>
          <cell r="AU60">
            <v>-13228.231414669039</v>
          </cell>
          <cell r="AV60">
            <v>-13264.210565129946</v>
          </cell>
        </row>
        <row r="61">
          <cell r="D61">
            <v>10777.531759006666</v>
          </cell>
          <cell r="E61">
            <v>21277.550548660663</v>
          </cell>
          <cell r="F61">
            <v>21145.188209681161</v>
          </cell>
          <cell r="G61">
            <v>10826.956092311339</v>
          </cell>
          <cell r="H61">
            <v>7272.7568009922215</v>
          </cell>
          <cell r="I61">
            <v>30192.36634095143</v>
          </cell>
          <cell r="J61">
            <v>45391.597342445566</v>
          </cell>
          <cell r="K61">
            <v>40316.940793234367</v>
          </cell>
          <cell r="L61">
            <v>65964.445944829364</v>
          </cell>
          <cell r="M61">
            <v>23846.878678189732</v>
          </cell>
          <cell r="N61">
            <v>5924.6382766101888</v>
          </cell>
          <cell r="O61">
            <v>11940.139790331627</v>
          </cell>
          <cell r="P61">
            <v>11743.340094107987</v>
          </cell>
          <cell r="Q61">
            <v>36210.211255976566</v>
          </cell>
          <cell r="R61">
            <v>34876.006599650398</v>
          </cell>
          <cell r="S61">
            <v>6800.3480999996427</v>
          </cell>
          <cell r="T61">
            <v>17088.668392376763</v>
          </cell>
          <cell r="U61">
            <v>10406.086632988729</v>
          </cell>
          <cell r="V61">
            <v>21805.643</v>
          </cell>
          <cell r="W61">
            <v>22497.327000000001</v>
          </cell>
          <cell r="X61">
            <v>31349.488000000001</v>
          </cell>
          <cell r="Y61">
            <v>8252.4230000000007</v>
          </cell>
          <cell r="Z61">
            <v>7448.3270000000002</v>
          </cell>
          <cell r="AA61">
            <v>27570.857</v>
          </cell>
          <cell r="AB61">
            <v>21801.587</v>
          </cell>
          <cell r="AC61">
            <v>24941.54</v>
          </cell>
          <cell r="AD61">
            <v>35850.855842184559</v>
          </cell>
          <cell r="AE61">
            <v>5889</v>
          </cell>
          <cell r="AF61">
            <v>5883</v>
          </cell>
          <cell r="AG61">
            <v>1451</v>
          </cell>
          <cell r="AH61">
            <v>7352</v>
          </cell>
          <cell r="AI61">
            <v>9226</v>
          </cell>
          <cell r="AJ61">
            <v>17549</v>
          </cell>
          <cell r="AK61">
            <v>4649</v>
          </cell>
          <cell r="AL61">
            <v>3233</v>
          </cell>
          <cell r="AM61">
            <v>13348.859908685601</v>
          </cell>
          <cell r="AN61">
            <v>7473</v>
          </cell>
          <cell r="AO61">
            <v>6610</v>
          </cell>
          <cell r="AP61">
            <v>15266</v>
          </cell>
          <cell r="AQ61">
            <v>23248.1480501037</v>
          </cell>
          <cell r="AR61">
            <v>15498.186554240699</v>
          </cell>
          <cell r="AS61">
            <v>51764.730076926498</v>
          </cell>
          <cell r="AT61">
            <v>27190.2289757869</v>
          </cell>
          <cell r="AU61">
            <v>40254.043800990898</v>
          </cell>
          <cell r="AV61">
            <v>58768.272065943376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-1408.0405790420002</v>
          </cell>
          <cell r="J62">
            <v>0</v>
          </cell>
          <cell r="K62">
            <v>0</v>
          </cell>
          <cell r="L62">
            <v>-60.661000000000001</v>
          </cell>
          <cell r="M62">
            <v>-220.37633028595712</v>
          </cell>
          <cell r="N62">
            <v>0</v>
          </cell>
          <cell r="O62">
            <v>0</v>
          </cell>
          <cell r="P62">
            <v>-71.587492797989412</v>
          </cell>
          <cell r="Q62">
            <v>0</v>
          </cell>
          <cell r="R62">
            <v>-319.47885456807819</v>
          </cell>
          <cell r="S62">
            <v>0</v>
          </cell>
          <cell r="T62">
            <v>0</v>
          </cell>
          <cell r="U62">
            <v>0</v>
          </cell>
          <cell r="V62">
            <v>0</v>
          </cell>
          <cell r="W62">
            <v>0</v>
          </cell>
          <cell r="X62">
            <v>-19.98</v>
          </cell>
          <cell r="Y62">
            <v>-11.654999999999999</v>
          </cell>
          <cell r="Z62">
            <v>0</v>
          </cell>
          <cell r="AA62">
            <v>-8.1669999999999998</v>
          </cell>
          <cell r="AB62">
            <v>0</v>
          </cell>
          <cell r="AC62">
            <v>0</v>
          </cell>
          <cell r="AD62">
            <v>0</v>
          </cell>
          <cell r="AE62">
            <v>-48</v>
          </cell>
          <cell r="AF62">
            <v>-267</v>
          </cell>
          <cell r="AG62">
            <v>-158</v>
          </cell>
          <cell r="AH62">
            <v>-7056</v>
          </cell>
          <cell r="AI62" t="str">
            <v/>
          </cell>
          <cell r="AJ62">
            <v>18</v>
          </cell>
          <cell r="AK62" t="str">
            <v/>
          </cell>
          <cell r="AL62" t="str">
            <v/>
          </cell>
          <cell r="AM62">
            <v>-230</v>
          </cell>
          <cell r="AN62">
            <v>0</v>
          </cell>
          <cell r="AO62">
            <v>0</v>
          </cell>
          <cell r="AP62">
            <v>-1000</v>
          </cell>
          <cell r="AQ62">
            <v>0</v>
          </cell>
          <cell r="AR62">
            <v>0</v>
          </cell>
          <cell r="AS62">
            <v>0</v>
          </cell>
          <cell r="AT62">
            <v>0</v>
          </cell>
          <cell r="AU62">
            <v>0</v>
          </cell>
          <cell r="AV62">
            <v>0</v>
          </cell>
        </row>
        <row r="63">
          <cell r="D63">
            <v>177356.52386065177</v>
          </cell>
          <cell r="E63">
            <v>193439.28302373775</v>
          </cell>
          <cell r="F63">
            <v>212102.55058858276</v>
          </cell>
          <cell r="G63">
            <v>217858.70464073229</v>
          </cell>
          <cell r="H63">
            <v>220136.36574671228</v>
          </cell>
          <cell r="I63">
            <v>244118.58759249665</v>
          </cell>
          <cell r="J63">
            <v>278916.48605635547</v>
          </cell>
          <cell r="K63">
            <v>308707.34553956852</v>
          </cell>
          <cell r="L63">
            <v>365430.61510373268</v>
          </cell>
          <cell r="M63">
            <v>123087.21140077982</v>
          </cell>
          <cell r="N63">
            <v>126736.82712753462</v>
          </cell>
          <cell r="O63">
            <v>146215.89189437171</v>
          </cell>
          <cell r="P63">
            <v>148031.10348660237</v>
          </cell>
          <cell r="Q63">
            <v>174230.53853970801</v>
          </cell>
          <cell r="R63">
            <v>198064.86296431106</v>
          </cell>
          <cell r="S63">
            <v>188968.08040064387</v>
          </cell>
          <cell r="T63">
            <v>205253.01391603818</v>
          </cell>
          <cell r="U63">
            <v>209603.79660188049</v>
          </cell>
          <cell r="V63">
            <v>167219.89000000001</v>
          </cell>
          <cell r="W63">
            <v>177910.296</v>
          </cell>
          <cell r="X63">
            <v>151293.307</v>
          </cell>
          <cell r="Y63">
            <v>161373.46799999999</v>
          </cell>
          <cell r="Z63">
            <v>147249.35500000001</v>
          </cell>
          <cell r="AA63">
            <v>152904.88200000001</v>
          </cell>
          <cell r="AB63">
            <v>151736.83799999999</v>
          </cell>
          <cell r="AC63">
            <v>153262.66500000001</v>
          </cell>
          <cell r="AD63">
            <v>160485.96650107385</v>
          </cell>
          <cell r="AE63">
            <v>16772</v>
          </cell>
          <cell r="AF63">
            <v>21513</v>
          </cell>
          <cell r="AG63">
            <v>21838</v>
          </cell>
          <cell r="AH63">
            <v>21428</v>
          </cell>
          <cell r="AI63">
            <v>32116</v>
          </cell>
          <cell r="AJ63">
            <v>51197</v>
          </cell>
          <cell r="AK63">
            <v>54888</v>
          </cell>
          <cell r="AL63">
            <v>57573</v>
          </cell>
          <cell r="AM63">
            <v>70195.85918015748</v>
          </cell>
          <cell r="AN63">
            <v>105836.00006420931</v>
          </cell>
          <cell r="AO63">
            <v>105096.00006420931</v>
          </cell>
          <cell r="AP63">
            <v>113199.00006420931</v>
          </cell>
          <cell r="AQ63">
            <v>127175.82984652695</v>
          </cell>
          <cell r="AR63">
            <v>132375.55951568283</v>
          </cell>
          <cell r="AS63">
            <v>173727.90349453874</v>
          </cell>
          <cell r="AT63">
            <v>186823.67615956842</v>
          </cell>
          <cell r="AU63">
            <v>213849.48854588988</v>
          </cell>
          <cell r="AV63">
            <v>279437.18210594496</v>
          </cell>
        </row>
        <row r="66">
          <cell r="D66">
            <v>4753.4223933715366</v>
          </cell>
          <cell r="E66">
            <v>3200.2460483050486</v>
          </cell>
          <cell r="F66">
            <v>2219.0631637137676</v>
          </cell>
          <cell r="G66">
            <v>33425.123103788537</v>
          </cell>
          <cell r="H66">
            <v>28628.209054785191</v>
          </cell>
          <cell r="I66">
            <v>22084.254338221122</v>
          </cell>
          <cell r="J66">
            <v>18800.591810641497</v>
          </cell>
          <cell r="K66">
            <v>19757.481714121874</v>
          </cell>
          <cell r="L66">
            <v>25687.401781158809</v>
          </cell>
          <cell r="M66">
            <v>48997.821908657374</v>
          </cell>
          <cell r="N66">
            <v>63426.715932817926</v>
          </cell>
          <cell r="O66">
            <v>80470.560913548252</v>
          </cell>
          <cell r="P66">
            <v>66235.994963431745</v>
          </cell>
          <cell r="Q66">
            <v>53573.858160826232</v>
          </cell>
          <cell r="R66">
            <v>57101.673917200613</v>
          </cell>
          <cell r="S66">
            <v>59504.073191355375</v>
          </cell>
          <cell r="T66">
            <v>63852.77709753743</v>
          </cell>
          <cell r="U66">
            <v>71008.926522629117</v>
          </cell>
          <cell r="V66">
            <v>22847.831999999999</v>
          </cell>
          <cell r="W66">
            <v>24096.503000000001</v>
          </cell>
          <cell r="X66">
            <v>24743.325000000001</v>
          </cell>
          <cell r="Y66">
            <v>54165.921999999999</v>
          </cell>
          <cell r="Z66">
            <v>52000.023999999998</v>
          </cell>
          <cell r="AA66">
            <v>58620.173999999999</v>
          </cell>
          <cell r="AB66">
            <v>55114.909</v>
          </cell>
          <cell r="AC66">
            <v>57622.902999999998</v>
          </cell>
          <cell r="AD66">
            <v>57635.284776033739</v>
          </cell>
          <cell r="AE66">
            <v>3477</v>
          </cell>
          <cell r="AF66">
            <v>6557</v>
          </cell>
          <cell r="AG66">
            <v>8675</v>
          </cell>
          <cell r="AH66">
            <v>13926</v>
          </cell>
          <cell r="AI66">
            <v>28521</v>
          </cell>
          <cell r="AJ66">
            <v>20715</v>
          </cell>
          <cell r="AK66">
            <v>11538</v>
          </cell>
          <cell r="AL66">
            <v>7240</v>
          </cell>
          <cell r="AM66">
            <v>10980</v>
          </cell>
          <cell r="AN66">
            <v>125158.671438356</v>
          </cell>
          <cell r="AO66">
            <v>127142.51285066601</v>
          </cell>
          <cell r="AP66">
            <v>136712.51285066601</v>
          </cell>
          <cell r="AQ66">
            <v>150395.13336679499</v>
          </cell>
          <cell r="AR66">
            <v>157966.70760849499</v>
          </cell>
          <cell r="AS66">
            <v>132601.475448332</v>
          </cell>
          <cell r="AT66">
            <v>129124.471326782</v>
          </cell>
          <cell r="AU66">
            <v>129137.56514406099</v>
          </cell>
          <cell r="AV66">
            <v>131809.61179494188</v>
          </cell>
        </row>
        <row r="67">
          <cell r="D67">
            <v>141.79700698871011</v>
          </cell>
          <cell r="E67">
            <v>77.952010393210543</v>
          </cell>
          <cell r="F67">
            <v>94.124787149812576</v>
          </cell>
          <cell r="G67">
            <v>824.29403461870982</v>
          </cell>
          <cell r="H67">
            <v>826.80748172664721</v>
          </cell>
          <cell r="I67">
            <v>736.14181127403481</v>
          </cell>
          <cell r="J67">
            <v>297.91417783142509</v>
          </cell>
          <cell r="K67">
            <v>494.43147432737413</v>
          </cell>
          <cell r="L67">
            <v>752.64087218795316</v>
          </cell>
          <cell r="M67">
            <v>1606.9212134018255</v>
          </cell>
          <cell r="N67">
            <v>1532.8309472251476</v>
          </cell>
          <cell r="O67">
            <v>3413.2757199834023</v>
          </cell>
          <cell r="P67">
            <v>1633.4400730809377</v>
          </cell>
          <cell r="Q67">
            <v>1547.2594414679038</v>
          </cell>
          <cell r="R67">
            <v>1903.3891305733471</v>
          </cell>
          <cell r="S67">
            <v>968.54779933569148</v>
          </cell>
          <cell r="T67">
            <v>1597.9157468658741</v>
          </cell>
          <cell r="U67">
            <v>2080.3396442176499</v>
          </cell>
          <cell r="V67">
            <v>718.60199999999998</v>
          </cell>
          <cell r="W67">
            <v>876.06399999999996</v>
          </cell>
          <cell r="X67">
            <v>731.95699999999999</v>
          </cell>
          <cell r="Y67">
            <v>1996.1210000000001</v>
          </cell>
          <cell r="Z67">
            <v>1096.386</v>
          </cell>
          <cell r="AA67">
            <v>1556.288</v>
          </cell>
          <cell r="AB67">
            <v>1710.463</v>
          </cell>
          <cell r="AC67">
            <v>1270.2439999999999</v>
          </cell>
          <cell r="AD67">
            <v>1582.1450722832747</v>
          </cell>
          <cell r="AE67">
            <v>0</v>
          </cell>
          <cell r="AF67">
            <v>650</v>
          </cell>
          <cell r="AG67">
            <v>200</v>
          </cell>
          <cell r="AH67">
            <v>593</v>
          </cell>
          <cell r="AI67">
            <v>820</v>
          </cell>
          <cell r="AJ67">
            <v>690</v>
          </cell>
          <cell r="AK67">
            <v>192</v>
          </cell>
          <cell r="AL67">
            <v>180</v>
          </cell>
          <cell r="AM67">
            <v>321.67518987835501</v>
          </cell>
          <cell r="AN67">
            <v>3733.5468090086001</v>
          </cell>
          <cell r="AO67">
            <v>3097</v>
          </cell>
          <cell r="AP67">
            <v>5799</v>
          </cell>
          <cell r="AQ67">
            <v>3708.8812174302302</v>
          </cell>
          <cell r="AR67">
            <v>4562.2153821947904</v>
          </cell>
          <cell r="AS67">
            <v>4420.0491816110398</v>
          </cell>
          <cell r="AT67">
            <v>2046.1149955574001</v>
          </cell>
          <cell r="AU67">
            <v>3231.6707994009198</v>
          </cell>
          <cell r="AV67">
            <v>4368.108378541272</v>
          </cell>
        </row>
        <row r="68">
          <cell r="D68">
            <v>-2113.8422435477305</v>
          </cell>
          <cell r="E68">
            <v>-2323.5776720661383</v>
          </cell>
          <cell r="F68">
            <v>-1062.8679154855402</v>
          </cell>
          <cell r="G68">
            <v>-9458.3149566293087</v>
          </cell>
          <cell r="H68">
            <v>-10677.949018708492</v>
          </cell>
          <cell r="I68">
            <v>-11835.998272033468</v>
          </cell>
          <cell r="J68">
            <v>-10272.258763346277</v>
          </cell>
          <cell r="K68">
            <v>-7151.6408314403816</v>
          </cell>
          <cell r="L68">
            <v>-9426.0422520638713</v>
          </cell>
          <cell r="M68">
            <v>-1772.6215594182027</v>
          </cell>
          <cell r="N68">
            <v>-2153.7655569312687</v>
          </cell>
          <cell r="O68">
            <v>-28972.219496498332</v>
          </cell>
          <cell r="P68">
            <v>-32261.512142940323</v>
          </cell>
          <cell r="Q68">
            <v>-20802.773354254776</v>
          </cell>
          <cell r="R68">
            <v>-19361.184597627045</v>
          </cell>
          <cell r="S68">
            <v>-16003.507386562516</v>
          </cell>
          <cell r="T68">
            <v>-14353.110608809937</v>
          </cell>
          <cell r="U68">
            <v>-18661.317128061644</v>
          </cell>
          <cell r="V68">
            <v>-4533.0569999999998</v>
          </cell>
          <cell r="W68">
            <v>-4378.8590000000004</v>
          </cell>
          <cell r="X68">
            <v>-4659.4930000000004</v>
          </cell>
          <cell r="Y68">
            <v>-6830.201</v>
          </cell>
          <cell r="Z68">
            <v>-7638.308</v>
          </cell>
          <cell r="AA68">
            <v>-9737.8590000000004</v>
          </cell>
          <cell r="AB68">
            <v>-8750.2129999999997</v>
          </cell>
          <cell r="AC68">
            <v>-10979.611000000001</v>
          </cell>
          <cell r="AD68">
            <v>-12106.017601932848</v>
          </cell>
          <cell r="AE68">
            <v>-2222</v>
          </cell>
          <cell r="AF68">
            <v>-2940</v>
          </cell>
          <cell r="AG68">
            <v>-3405</v>
          </cell>
          <cell r="AH68">
            <v>-4341</v>
          </cell>
          <cell r="AI68">
            <v>-11846</v>
          </cell>
          <cell r="AJ68">
            <v>-12918</v>
          </cell>
          <cell r="AK68">
            <v>-7444</v>
          </cell>
          <cell r="AL68">
            <v>-2044</v>
          </cell>
          <cell r="AM68">
            <v>-3845.6721000000002</v>
          </cell>
          <cell r="AN68">
            <v>-20886.705396698599</v>
          </cell>
          <cell r="AO68">
            <v>-23481</v>
          </cell>
          <cell r="AP68">
            <v>-27121</v>
          </cell>
          <cell r="AQ68">
            <v>-31920.136316597898</v>
          </cell>
          <cell r="AR68">
            <v>-39879.736913091103</v>
          </cell>
          <cell r="AS68">
            <v>-33242.205293010797</v>
          </cell>
          <cell r="AT68">
            <v>-22165.664392810701</v>
          </cell>
          <cell r="AU68">
            <v>-26310.122641477901</v>
          </cell>
          <cell r="AV68">
            <v>-37042.168967181598</v>
          </cell>
        </row>
        <row r="69">
          <cell r="D69">
            <v>-1972.0452365590204</v>
          </cell>
          <cell r="E69">
            <v>-2245.6256616729274</v>
          </cell>
          <cell r="F69">
            <v>-968.74312833572731</v>
          </cell>
          <cell r="G69">
            <v>-8634.020922010599</v>
          </cell>
          <cell r="H69">
            <v>-9851.141536981846</v>
          </cell>
          <cell r="I69">
            <v>-11099.856460759431</v>
          </cell>
          <cell r="J69">
            <v>-9974.3445855148511</v>
          </cell>
          <cell r="K69">
            <v>-6657.2093571130072</v>
          </cell>
          <cell r="L69">
            <v>-8673.4013798759188</v>
          </cell>
          <cell r="M69">
            <v>-165.70034601637713</v>
          </cell>
          <cell r="N69">
            <v>-620.93460970612148</v>
          </cell>
          <cell r="O69">
            <v>-25558.943776514934</v>
          </cell>
          <cell r="P69">
            <v>-30628.072069859387</v>
          </cell>
          <cell r="Q69">
            <v>-19255.513912786872</v>
          </cell>
          <cell r="R69">
            <v>-17457.795467053696</v>
          </cell>
          <cell r="S69">
            <v>-15034.959587226824</v>
          </cell>
          <cell r="T69">
            <v>-12755.194861944065</v>
          </cell>
          <cell r="U69">
            <v>-16580.977483843995</v>
          </cell>
          <cell r="V69">
            <v>-3814.4549999999999</v>
          </cell>
          <cell r="W69">
            <v>-3502.7950000000001</v>
          </cell>
          <cell r="X69">
            <v>-3927.5360000000001</v>
          </cell>
          <cell r="Y69">
            <v>-4834.08</v>
          </cell>
          <cell r="Z69">
            <v>-6541.9219999999996</v>
          </cell>
          <cell r="AA69">
            <v>-8181.5709999999999</v>
          </cell>
          <cell r="AB69">
            <v>-7039.75</v>
          </cell>
          <cell r="AC69">
            <v>-9709.3670000000002</v>
          </cell>
          <cell r="AD69">
            <v>-10523.872529649574</v>
          </cell>
          <cell r="AE69">
            <v>-2222</v>
          </cell>
          <cell r="AF69">
            <v>-2290</v>
          </cell>
          <cell r="AG69">
            <v>-3205</v>
          </cell>
          <cell r="AH69">
            <v>-3748</v>
          </cell>
          <cell r="AI69">
            <v>-11026</v>
          </cell>
          <cell r="AJ69">
            <v>-12228</v>
          </cell>
          <cell r="AK69">
            <v>-7252</v>
          </cell>
          <cell r="AL69">
            <v>-1864</v>
          </cell>
          <cell r="AM69">
            <v>-3523.9969101216452</v>
          </cell>
          <cell r="AN69">
            <v>-17153.158587689999</v>
          </cell>
          <cell r="AO69">
            <v>-20384</v>
          </cell>
          <cell r="AP69">
            <v>-21322</v>
          </cell>
          <cell r="AQ69">
            <v>-28211.255099167669</v>
          </cell>
          <cell r="AR69">
            <v>-35317.521530896309</v>
          </cell>
          <cell r="AS69">
            <v>-28822.156111399756</v>
          </cell>
          <cell r="AT69">
            <v>-20119.5493972533</v>
          </cell>
          <cell r="AU69">
            <v>-23078.451842076982</v>
          </cell>
          <cell r="AV69">
            <v>-32674.060588640328</v>
          </cell>
        </row>
        <row r="70">
          <cell r="D70">
            <v>418.86889149253273</v>
          </cell>
          <cell r="E70">
            <v>1264.4427770816465</v>
          </cell>
          <cell r="F70">
            <v>32174.803068410496</v>
          </cell>
          <cell r="G70">
            <v>3837.1068730072552</v>
          </cell>
          <cell r="H70">
            <v>3307.1868204177767</v>
          </cell>
          <cell r="I70">
            <v>7816.1939331798058</v>
          </cell>
          <cell r="J70">
            <v>10931.234488995231</v>
          </cell>
          <cell r="K70">
            <v>12785.596424149948</v>
          </cell>
          <cell r="L70">
            <v>9293.1337392873047</v>
          </cell>
          <cell r="M70">
            <v>14594.594370176927</v>
          </cell>
          <cell r="N70">
            <v>13667.053615875895</v>
          </cell>
          <cell r="O70">
            <v>12568.033978804162</v>
          </cell>
          <cell r="P70">
            <v>18587.905018846977</v>
          </cell>
          <cell r="Q70">
            <v>23817.255771422617</v>
          </cell>
          <cell r="R70">
            <v>21482.134093362922</v>
          </cell>
          <cell r="S70">
            <v>21821.172397526221</v>
          </cell>
          <cell r="T70">
            <v>21050.326563595059</v>
          </cell>
          <cell r="U70">
            <v>16426.762091657354</v>
          </cell>
          <cell r="V70">
            <v>5854.125</v>
          </cell>
          <cell r="W70">
            <v>4346.2640000000001</v>
          </cell>
          <cell r="X70">
            <v>12466.064</v>
          </cell>
          <cell r="Y70">
            <v>3339.518</v>
          </cell>
          <cell r="Z70">
            <v>13193.362000000001</v>
          </cell>
          <cell r="AA70">
            <v>4818.2690000000002</v>
          </cell>
          <cell r="AB70">
            <v>9547.7440000000006</v>
          </cell>
          <cell r="AC70">
            <v>9721.7479999999996</v>
          </cell>
          <cell r="AD70">
            <v>17133.3076972419</v>
          </cell>
          <cell r="AE70">
            <v>5302</v>
          </cell>
          <cell r="AF70">
            <v>4409</v>
          </cell>
          <cell r="AG70">
            <v>8457</v>
          </cell>
          <cell r="AH70">
            <v>18344</v>
          </cell>
          <cell r="AI70">
            <v>3220</v>
          </cell>
          <cell r="AJ70">
            <v>3060</v>
          </cell>
          <cell r="AK70">
            <v>2994</v>
          </cell>
          <cell r="AL70">
            <v>5619</v>
          </cell>
          <cell r="AM70">
            <v>16289.308001016334</v>
          </cell>
          <cell r="AN70">
            <v>24464</v>
          </cell>
          <cell r="AO70">
            <v>34175</v>
          </cell>
          <cell r="AP70">
            <v>38696</v>
          </cell>
          <cell r="AQ70">
            <v>38358.829340867604</v>
          </cell>
          <cell r="AR70">
            <v>12538.845520732901</v>
          </cell>
          <cell r="AS70">
            <v>29363.4477698501</v>
          </cell>
          <cell r="AT70">
            <v>23185.444564532099</v>
          </cell>
          <cell r="AU70">
            <v>46314.801822678797</v>
          </cell>
          <cell r="AV70">
            <v>26972.035867362076</v>
          </cell>
        </row>
        <row r="71"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-1339.3440120524231</v>
          </cell>
          <cell r="O71">
            <v>-1243.6561524057322</v>
          </cell>
          <cell r="P71">
            <v>-621.96975159309727</v>
          </cell>
          <cell r="Q71">
            <v>-1033.9261022613568</v>
          </cell>
          <cell r="R71">
            <v>-1621.9393521544521</v>
          </cell>
          <cell r="S71">
            <v>-1188.9246175444807</v>
          </cell>
          <cell r="T71">
            <v>-1138.9822765593105</v>
          </cell>
          <cell r="U71">
            <v>-653.20297245470817</v>
          </cell>
          <cell r="V71">
            <v>-791</v>
          </cell>
          <cell r="W71">
            <v>-196.64699999999999</v>
          </cell>
          <cell r="X71">
            <v>-54.02</v>
          </cell>
          <cell r="Y71">
            <v>-671.33600000000001</v>
          </cell>
          <cell r="Z71">
            <v>-31.29</v>
          </cell>
          <cell r="AA71">
            <v>-141.96199999999999</v>
          </cell>
          <cell r="AB71">
            <v>0</v>
          </cell>
          <cell r="AC71">
            <v>0</v>
          </cell>
          <cell r="AD71">
            <v>0</v>
          </cell>
          <cell r="AE71" t="str">
            <v/>
          </cell>
          <cell r="AF71">
            <v>-1</v>
          </cell>
          <cell r="AG71">
            <v>-1</v>
          </cell>
          <cell r="AH71">
            <v>-1</v>
          </cell>
          <cell r="AI71">
            <v>0</v>
          </cell>
          <cell r="AJ71">
            <v>-9</v>
          </cell>
          <cell r="AK71">
            <v>-40</v>
          </cell>
          <cell r="AL71">
            <v>-15</v>
          </cell>
          <cell r="AM71">
            <v>-14.25943</v>
          </cell>
          <cell r="AN71">
            <v>-5327</v>
          </cell>
          <cell r="AO71">
            <v>-4221</v>
          </cell>
          <cell r="AP71">
            <v>-3693</v>
          </cell>
          <cell r="AQ71">
            <v>-2576</v>
          </cell>
          <cell r="AR71">
            <v>-2586.5561499999999</v>
          </cell>
          <cell r="AS71">
            <v>-4018.2957799999999</v>
          </cell>
          <cell r="AT71">
            <v>-3052.8013500000002</v>
          </cell>
          <cell r="AU71">
            <v>-2760.1592799999999</v>
          </cell>
          <cell r="AV71">
            <v>-3215.1804200000001</v>
          </cell>
        </row>
        <row r="72">
          <cell r="D72">
            <v>3200.2460483050486</v>
          </cell>
          <cell r="E72">
            <v>2219.0631637137672</v>
          </cell>
          <cell r="F72">
            <v>33425.123103788537</v>
          </cell>
          <cell r="G72">
            <v>28628.209054785191</v>
          </cell>
          <cell r="H72">
            <v>22084.254338221122</v>
          </cell>
          <cell r="I72">
            <v>18800.591810641497</v>
          </cell>
          <cell r="J72">
            <v>19757.481714121874</v>
          </cell>
          <cell r="K72">
            <v>25885.868781158817</v>
          </cell>
          <cell r="L72">
            <v>26307.134140570197</v>
          </cell>
          <cell r="M72">
            <v>63426.715932817926</v>
          </cell>
          <cell r="N72">
            <v>75133.490926935279</v>
          </cell>
          <cell r="O72">
            <v>66235.994963431745</v>
          </cell>
          <cell r="P72">
            <v>53573.858160826239</v>
          </cell>
          <cell r="Q72">
            <v>57101.67391720062</v>
          </cell>
          <cell r="R72">
            <v>59504.073191355383</v>
          </cell>
          <cell r="S72">
            <v>65101.361384110292</v>
          </cell>
          <cell r="T72">
            <v>71008.926522629103</v>
          </cell>
          <cell r="U72">
            <v>70201.508157987773</v>
          </cell>
          <cell r="V72">
            <v>24096.503000000001</v>
          </cell>
          <cell r="W72">
            <v>24743.325000000001</v>
          </cell>
          <cell r="X72">
            <v>54165.921999999999</v>
          </cell>
          <cell r="Y72">
            <v>52000.023999999998</v>
          </cell>
          <cell r="Z72">
            <v>58620.173999999999</v>
          </cell>
          <cell r="AA72">
            <v>55114.909</v>
          </cell>
          <cell r="AB72">
            <v>57622.902999999998</v>
          </cell>
          <cell r="AC72">
            <v>57635.285000000003</v>
          </cell>
          <cell r="AD72">
            <v>61848.673230564527</v>
          </cell>
          <cell r="AE72">
            <v>6557</v>
          </cell>
          <cell r="AF72">
            <v>8675</v>
          </cell>
          <cell r="AG72">
            <v>13926</v>
          </cell>
          <cell r="AH72">
            <v>28521</v>
          </cell>
          <cell r="AI72">
            <v>20715</v>
          </cell>
          <cell r="AJ72">
            <v>11538</v>
          </cell>
          <cell r="AK72">
            <v>7240</v>
          </cell>
          <cell r="AL72">
            <v>10980</v>
          </cell>
          <cell r="AM72">
            <v>23731.051660894693</v>
          </cell>
          <cell r="AN72">
            <v>127142.51285066601</v>
          </cell>
          <cell r="AO72">
            <v>136712.51285066601</v>
          </cell>
          <cell r="AP72">
            <v>150394.51285066601</v>
          </cell>
          <cell r="AQ72">
            <v>157966.70760849494</v>
          </cell>
          <cell r="AR72">
            <v>132601.47544833156</v>
          </cell>
          <cell r="AS72">
            <v>129124.47132678234</v>
          </cell>
          <cell r="AT72">
            <v>129137.56514406081</v>
          </cell>
          <cell r="AU72">
            <v>149613.75584466281</v>
          </cell>
          <cell r="AV72">
            <v>122892.40665366364</v>
          </cell>
        </row>
      </sheetData>
      <sheetData sheetId="11"/>
      <sheetData sheetId="12"/>
      <sheetData sheetId="13"/>
      <sheetData sheetId="14"/>
      <sheetData sheetId="15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</sheetNames>
    <sheetDataSet>
      <sheetData sheetId="0">
        <row r="3">
          <cell r="C3">
            <v>5.426912643678157E-2</v>
          </cell>
          <cell r="D3">
            <v>5.3919233716475105E-2</v>
          </cell>
          <cell r="E3">
            <v>5.7988804597701157E-2</v>
          </cell>
          <cell r="F3">
            <v>6.1664279693486562E-2</v>
          </cell>
          <cell r="G3">
            <v>5.0201352490421458E-2</v>
          </cell>
          <cell r="H3">
            <v>5.53847662835249E-2</v>
          </cell>
          <cell r="I3">
            <v>5.3279996168582359E-2</v>
          </cell>
          <cell r="J3">
            <v>4.0734919847328237E-2</v>
          </cell>
          <cell r="K3">
            <v>3.2822367816091928E-2</v>
          </cell>
          <cell r="L3">
            <v>4.0165766283524897E-2</v>
          </cell>
        </row>
        <row r="4">
          <cell r="C4">
            <v>2.8555245304177301E-2</v>
          </cell>
          <cell r="D4">
            <v>2.8213886552658662E-2</v>
          </cell>
          <cell r="E4">
            <v>3.2184199607513397E-2</v>
          </cell>
          <cell r="F4">
            <v>3.5770028969255296E-2</v>
          </cell>
          <cell r="G4">
            <v>2.4586685356508875E-2</v>
          </cell>
          <cell r="H4">
            <v>2.9643674422951349E-2</v>
          </cell>
          <cell r="I4">
            <v>2.7590240164470758E-2</v>
          </cell>
          <cell r="J4">
            <v>1.5351141314466465E-2</v>
          </cell>
          <cell r="K4">
            <v>7.6315783571629936E-3</v>
          </cell>
          <cell r="L4">
            <v>1.4795869544902418E-2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  <cell r="K5">
            <v>2.5000000000000001E-2</v>
          </cell>
          <cell r="L5">
            <v>2.5000000000000001E-2</v>
          </cell>
        </row>
        <row r="6">
          <cell r="C6">
            <v>1.4566286141442522E-2</v>
          </cell>
          <cell r="D6">
            <v>1.2045002630475095E-2</v>
          </cell>
          <cell r="E6">
            <v>1.2482226536236568E-2</v>
          </cell>
          <cell r="F6">
            <v>2.426548740620306E-2</v>
          </cell>
          <cell r="G6">
            <v>3.3118054966351534E-2</v>
          </cell>
          <cell r="H6">
            <v>3.7945076110393383E-2</v>
          </cell>
          <cell r="I6">
            <v>4.1025254866978104E-2</v>
          </cell>
          <cell r="J6">
            <v>3.5531002101689461E-2</v>
          </cell>
          <cell r="K6">
            <v>2.8105030122976424E-2</v>
          </cell>
          <cell r="L6">
            <v>1.9043574273204918E-2</v>
          </cell>
        </row>
        <row r="7">
          <cell r="C7">
            <v>6.8835412578224092E-2</v>
          </cell>
          <cell r="D7">
            <v>6.59642363469502E-2</v>
          </cell>
          <cell r="E7">
            <v>7.0471031133937725E-2</v>
          </cell>
          <cell r="F7">
            <v>8.5929767099689622E-2</v>
          </cell>
          <cell r="G7">
            <v>8.3319407456772993E-2</v>
          </cell>
          <cell r="H7">
            <v>9.3329842393918283E-2</v>
          </cell>
          <cell r="I7">
            <v>9.4305251035560464E-2</v>
          </cell>
          <cell r="J7">
            <v>7.6265921949017698E-2</v>
          </cell>
          <cell r="K7">
            <v>6.0927397939068352E-2</v>
          </cell>
          <cell r="L7">
            <v>5.9209340556729814E-2</v>
          </cell>
        </row>
        <row r="8">
          <cell r="C8">
            <v>4.2766256173877082E-2</v>
          </cell>
          <cell r="D8">
            <v>3.9965108631170976E-2</v>
          </cell>
          <cell r="E8">
            <v>4.4361981594085664E-2</v>
          </cell>
          <cell r="F8">
            <v>5.9443675219209569E-2</v>
          </cell>
          <cell r="G8">
            <v>5.6896982884656611E-2</v>
          </cell>
          <cell r="H8">
            <v>6.6663260872115604E-2</v>
          </cell>
          <cell r="I8">
            <v>6.7614879059083366E-2</v>
          </cell>
          <cell r="J8">
            <v>5.0015533608797735E-2</v>
          </cell>
          <cell r="K8">
            <v>3.5051119940554543E-2</v>
          </cell>
          <cell r="L8">
            <v>3.3374966396809702E-2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  <cell r="K9">
            <v>6.5000000000000002E-2</v>
          </cell>
          <cell r="L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  <cell r="K10">
            <v>0.3</v>
          </cell>
          <cell r="L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  <cell r="K11">
            <v>0.22034793272461239</v>
          </cell>
          <cell r="L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  <cell r="K12">
            <v>0.29999999999990945</v>
          </cell>
          <cell r="L12">
            <v>0.29999999999990945</v>
          </cell>
        </row>
        <row r="13">
          <cell r="C13">
            <v>0.5</v>
          </cell>
          <cell r="D13">
            <v>0.5</v>
          </cell>
          <cell r="E13">
            <v>0.5</v>
          </cell>
          <cell r="F13">
            <v>0.5</v>
          </cell>
          <cell r="G13">
            <v>0.5</v>
          </cell>
          <cell r="H13">
            <v>0.5</v>
          </cell>
          <cell r="I13">
            <v>0.5</v>
          </cell>
          <cell r="J13">
            <v>0.5</v>
          </cell>
          <cell r="K13">
            <v>0.5</v>
          </cell>
          <cell r="L13">
            <v>0.5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  <cell r="K14">
            <v>0.4</v>
          </cell>
          <cell r="L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  <cell r="K15">
            <v>0.6</v>
          </cell>
          <cell r="L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  <cell r="K16">
            <v>0.7</v>
          </cell>
          <cell r="L16">
            <v>0.7</v>
          </cell>
        </row>
        <row r="33">
          <cell r="C33">
            <v>5.3417563218390807E-2</v>
          </cell>
          <cell r="D33">
            <v>5.5915448275862062E-2</v>
          </cell>
          <cell r="E33">
            <v>5.9901413793103479E-2</v>
          </cell>
          <cell r="F33">
            <v>5.8180736641221385E-2</v>
          </cell>
          <cell r="G33">
            <v>5.0849831417624482E-2</v>
          </cell>
          <cell r="H33">
            <v>5.3883252873563221E-2</v>
          </cell>
          <cell r="I33">
            <v>4.9203157088122638E-2</v>
          </cell>
          <cell r="J33">
            <v>3.4398406130268198E-2</v>
          </cell>
          <cell r="K33">
            <v>3.7335528735632194E-2</v>
          </cell>
          <cell r="L33">
            <v>3.6691022988505746E-2</v>
          </cell>
        </row>
        <row r="34">
          <cell r="C34">
            <v>2.7724451920381421E-2</v>
          </cell>
          <cell r="D34">
            <v>3.0161412952060651E-2</v>
          </cell>
          <cell r="E34">
            <v>3.4050159798149959E-2</v>
          </cell>
          <cell r="F34">
            <v>3.2371450381679656E-2</v>
          </cell>
          <cell r="G34">
            <v>2.5219347724511731E-2</v>
          </cell>
          <cell r="H34">
            <v>2.8178783291281428E-2</v>
          </cell>
          <cell r="I34">
            <v>2.361283618353438E-2</v>
          </cell>
          <cell r="J34">
            <v>9.1691767124568724E-3</v>
          </cell>
          <cell r="K34">
            <v>1.2034662181104716E-2</v>
          </cell>
          <cell r="L34">
            <v>1.1405876086347133E-2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  <cell r="K35">
            <v>2.5000000000000001E-2</v>
          </cell>
          <cell r="L35">
            <v>2.5000000000000001E-2</v>
          </cell>
        </row>
        <row r="36">
          <cell r="C36">
            <v>1.3628679357529705E-2</v>
          </cell>
          <cell r="D36">
            <v>1.1741972089049812E-2</v>
          </cell>
          <cell r="E36">
            <v>1.5818426749813173E-2</v>
          </cell>
          <cell r="F36">
            <v>3.0675556095101121E-2</v>
          </cell>
          <cell r="G36">
            <v>3.5575479758060947E-2</v>
          </cell>
          <cell r="H36">
            <v>4.0412812257058929E-2</v>
          </cell>
          <cell r="I36">
            <v>3.8287201096740477E-2</v>
          </cell>
          <cell r="J36">
            <v>3.2945327399322995E-2</v>
          </cell>
          <cell r="K36">
            <v>2.3219139619382378E-2</v>
          </cell>
          <cell r="L36">
            <v>1.6442393213860519E-2</v>
          </cell>
        </row>
        <row r="37">
          <cell r="C37">
            <v>6.7046242575920512E-2</v>
          </cell>
          <cell r="D37">
            <v>6.7657420364911874E-2</v>
          </cell>
          <cell r="E37">
            <v>7.5719840542916653E-2</v>
          </cell>
          <cell r="F37">
            <v>8.8856292736322506E-2</v>
          </cell>
          <cell r="G37">
            <v>8.6425311175685429E-2</v>
          </cell>
          <cell r="H37">
            <v>9.429606513062215E-2</v>
          </cell>
          <cell r="I37">
            <v>8.7490358184863115E-2</v>
          </cell>
          <cell r="J37">
            <v>6.7343733529591193E-2</v>
          </cell>
          <cell r="K37">
            <v>6.0554668355014572E-2</v>
          </cell>
          <cell r="L37">
            <v>5.3133416202366265E-2</v>
          </cell>
        </row>
        <row r="38">
          <cell r="C38">
            <v>4.1020724464312819E-2</v>
          </cell>
          <cell r="D38">
            <v>4.1616995477962826E-2</v>
          </cell>
          <cell r="E38">
            <v>4.9482771261382341E-2</v>
          </cell>
          <cell r="F38">
            <v>6.229882218177818E-2</v>
          </cell>
          <cell r="G38">
            <v>5.9927132854327381E-2</v>
          </cell>
          <cell r="H38">
            <v>6.7605917200607157E-2</v>
          </cell>
          <cell r="I38">
            <v>6.0966203107183592E-2</v>
          </cell>
          <cell r="J38">
            <v>4.1310959541064785E-2</v>
          </cell>
          <cell r="K38">
            <v>3.468748132196553E-2</v>
          </cell>
          <cell r="L38">
            <v>2.7447235319381758E-2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  <cell r="K39">
            <v>6.5000000000000002E-2</v>
          </cell>
          <cell r="L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  <cell r="K40">
            <v>0.3</v>
          </cell>
          <cell r="L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  <cell r="K41">
            <v>0.22034793272461239</v>
          </cell>
          <cell r="L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  <cell r="K42">
            <v>0.29999999999990945</v>
          </cell>
          <cell r="L42">
            <v>0.29999999999990945</v>
          </cell>
        </row>
        <row r="43">
          <cell r="C43">
            <v>0.5</v>
          </cell>
          <cell r="D43">
            <v>0.5</v>
          </cell>
          <cell r="E43">
            <v>0.5</v>
          </cell>
          <cell r="F43">
            <v>0.5</v>
          </cell>
          <cell r="G43">
            <v>0.5</v>
          </cell>
          <cell r="H43">
            <v>0.5</v>
          </cell>
          <cell r="I43">
            <v>0.5</v>
          </cell>
          <cell r="J43">
            <v>0.5</v>
          </cell>
          <cell r="K43">
            <v>0.5</v>
          </cell>
          <cell r="L43">
            <v>0.5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  <cell r="K44">
            <v>0.4</v>
          </cell>
          <cell r="L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  <cell r="K45">
            <v>0.6</v>
          </cell>
          <cell r="L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  <cell r="K46">
            <v>0.7</v>
          </cell>
          <cell r="L46">
            <v>0.7</v>
          </cell>
        </row>
        <row r="63">
          <cell r="C63">
            <v>5.5812609195402263E-2</v>
          </cell>
          <cell r="D63">
            <v>5.2956609195402266E-2</v>
          </cell>
          <cell r="E63">
            <v>5.7200555555555609E-2</v>
          </cell>
          <cell r="F63">
            <v>6.0744977011494242E-2</v>
          </cell>
          <cell r="G63">
            <v>5.3497521072796907E-2</v>
          </cell>
          <cell r="H63">
            <v>5.4194195402298841E-2</v>
          </cell>
          <cell r="I63">
            <v>5.3730291187739448E-2</v>
          </cell>
          <cell r="J63">
            <v>4.5547862595419861E-2</v>
          </cell>
          <cell r="K63">
            <v>3.2952885057471258E-2</v>
          </cell>
          <cell r="L63">
            <v>3.8935360153256722E-2</v>
          </cell>
        </row>
        <row r="64">
          <cell r="C64">
            <v>3.0061082141856099E-2</v>
          </cell>
          <cell r="D64">
            <v>2.7274740678441489E-2</v>
          </cell>
          <cell r="E64">
            <v>3.1415176151761814E-2</v>
          </cell>
          <cell r="F64">
            <v>3.4873148303896873E-2</v>
          </cell>
          <cell r="G64">
            <v>2.7802459583216477E-2</v>
          </cell>
          <cell r="H64">
            <v>2.8482141855901366E-2</v>
          </cell>
          <cell r="I64">
            <v>2.802955237828253E-2</v>
          </cell>
          <cell r="J64">
            <v>2.0046695215043764E-2</v>
          </cell>
          <cell r="K64">
            <v>7.7589122511914077E-3</v>
          </cell>
          <cell r="L64">
            <v>1.3595473320250573E-2</v>
          </cell>
        </row>
        <row r="65">
          <cell r="C65">
            <v>2.5000000000000001E-2</v>
          </cell>
          <cell r="D65">
            <v>2.5000000000000001E-2</v>
          </cell>
          <cell r="E65">
            <v>2.5000000000000001E-2</v>
          </cell>
          <cell r="F65">
            <v>2.5000000000000001E-2</v>
          </cell>
          <cell r="G65">
            <v>2.5000000000000001E-2</v>
          </cell>
          <cell r="H65">
            <v>2.5000000000000001E-2</v>
          </cell>
          <cell r="I65">
            <v>2.5000000000000001E-2</v>
          </cell>
          <cell r="J65">
            <v>2.5000000000000001E-2</v>
          </cell>
          <cell r="K65">
            <v>2.5000000000000001E-2</v>
          </cell>
          <cell r="L65">
            <v>2.5000000000000001E-2</v>
          </cell>
        </row>
        <row r="66">
          <cell r="C66">
            <v>1.4282903815562298E-2</v>
          </cell>
          <cell r="D66">
            <v>1.2965389883436818E-2</v>
          </cell>
          <cell r="E66">
            <v>1.2034886566751883E-2</v>
          </cell>
          <cell r="F66">
            <v>1.9752428523029719E-2</v>
          </cell>
          <cell r="G66">
            <v>3.241376864514945E-2</v>
          </cell>
          <cell r="H66">
            <v>3.6475766520226972E-2</v>
          </cell>
          <cell r="I66">
            <v>4.1240744726147929E-2</v>
          </cell>
          <cell r="J66">
            <v>3.6546420234285171E-2</v>
          </cell>
          <cell r="K66">
            <v>3.0714908585086916E-2</v>
          </cell>
          <cell r="L66">
            <v>2.1272187321315118E-2</v>
          </cell>
        </row>
        <row r="67">
          <cell r="C67">
            <v>7.0095513010964561E-2</v>
          </cell>
          <cell r="D67">
            <v>6.5921999078839083E-2</v>
          </cell>
          <cell r="E67">
            <v>6.9235442122307492E-2</v>
          </cell>
          <cell r="F67">
            <v>8.0497405534523961E-2</v>
          </cell>
          <cell r="G67">
            <v>8.5911289717946357E-2</v>
          </cell>
          <cell r="H67">
            <v>9.0669961922525813E-2</v>
          </cell>
          <cell r="I67">
            <v>9.4971035913887378E-2</v>
          </cell>
          <cell r="J67">
            <v>8.2094282829705031E-2</v>
          </cell>
          <cell r="K67">
            <v>6.3667793642558174E-2</v>
          </cell>
          <cell r="L67">
            <v>6.020754747457184E-2</v>
          </cell>
        </row>
        <row r="68">
          <cell r="C68">
            <v>4.3995622449721772E-2</v>
          </cell>
          <cell r="D68">
            <v>3.9923901540330986E-2</v>
          </cell>
          <cell r="E68">
            <v>4.3156528899812363E-2</v>
          </cell>
          <cell r="F68">
            <v>5.4143810277584414E-2</v>
          </cell>
          <cell r="G68">
            <v>5.9425648505313733E-2</v>
          </cell>
          <cell r="H68">
            <v>6.4068255534171614E-2</v>
          </cell>
          <cell r="I68">
            <v>6.8264425281841401E-2</v>
          </cell>
          <cell r="J68">
            <v>5.5701739346053936E-2</v>
          </cell>
          <cell r="K68">
            <v>3.7724676724447237E-2</v>
          </cell>
          <cell r="L68">
            <v>3.4348826804460275E-2</v>
          </cell>
        </row>
        <row r="69">
          <cell r="C69">
            <v>6.5000000000000002E-2</v>
          </cell>
          <cell r="D69">
            <v>6.5000000000000002E-2</v>
          </cell>
          <cell r="E69">
            <v>6.5000000000000002E-2</v>
          </cell>
          <cell r="F69">
            <v>6.5000000000000002E-2</v>
          </cell>
          <cell r="G69">
            <v>6.5000000000000002E-2</v>
          </cell>
          <cell r="H69">
            <v>6.5000000000000002E-2</v>
          </cell>
          <cell r="I69">
            <v>6.5000000000000002E-2</v>
          </cell>
          <cell r="J69">
            <v>6.5000000000000002E-2</v>
          </cell>
          <cell r="K69">
            <v>6.5000000000000002E-2</v>
          </cell>
          <cell r="L69">
            <v>6.5000000000000002E-2</v>
          </cell>
        </row>
        <row r="70">
          <cell r="C70">
            <v>0.3</v>
          </cell>
          <cell r="D70">
            <v>0.3</v>
          </cell>
          <cell r="E70">
            <v>0.3</v>
          </cell>
          <cell r="F70">
            <v>0.3</v>
          </cell>
          <cell r="G70">
            <v>0.3</v>
          </cell>
          <cell r="H70">
            <v>0.3</v>
          </cell>
          <cell r="I70">
            <v>0.3</v>
          </cell>
          <cell r="J70">
            <v>0.3</v>
          </cell>
          <cell r="K70">
            <v>0.3</v>
          </cell>
          <cell r="L70">
            <v>0.3</v>
          </cell>
        </row>
        <row r="71">
          <cell r="C71">
            <v>0.22034793272461239</v>
          </cell>
          <cell r="D71">
            <v>0.22034793272461239</v>
          </cell>
          <cell r="E71">
            <v>0.22034793272461239</v>
          </cell>
          <cell r="F71">
            <v>0.22034793272461239</v>
          </cell>
          <cell r="G71">
            <v>0.22034793272461239</v>
          </cell>
          <cell r="H71">
            <v>0.22034793272461239</v>
          </cell>
          <cell r="I71">
            <v>0.22034793272461239</v>
          </cell>
          <cell r="J71">
            <v>0.22034793272461239</v>
          </cell>
          <cell r="K71">
            <v>0.22034793272461239</v>
          </cell>
          <cell r="L71">
            <v>0.22034793272461239</v>
          </cell>
        </row>
        <row r="72">
          <cell r="C72">
            <v>0.29999999999990945</v>
          </cell>
          <cell r="D72">
            <v>0.29999999999990945</v>
          </cell>
          <cell r="E72">
            <v>0.29999999999990945</v>
          </cell>
          <cell r="F72">
            <v>0.29999999999990945</v>
          </cell>
          <cell r="G72">
            <v>0.29999999999990945</v>
          </cell>
          <cell r="H72">
            <v>0.29999999999990945</v>
          </cell>
          <cell r="I72">
            <v>0.29999999999990945</v>
          </cell>
          <cell r="J72">
            <v>0.29999999999990945</v>
          </cell>
          <cell r="K72">
            <v>0.29999999999990945</v>
          </cell>
          <cell r="L72">
            <v>0.29999999999990945</v>
          </cell>
        </row>
        <row r="73">
          <cell r="C73">
            <v>0.5</v>
          </cell>
          <cell r="D73">
            <v>0.5</v>
          </cell>
          <cell r="E73">
            <v>0.5</v>
          </cell>
          <cell r="F73">
            <v>0.5</v>
          </cell>
          <cell r="G73">
            <v>0.5</v>
          </cell>
          <cell r="H73">
            <v>0.5</v>
          </cell>
          <cell r="I73">
            <v>0.5</v>
          </cell>
          <cell r="J73">
            <v>0.5</v>
          </cell>
          <cell r="K73">
            <v>0.5</v>
          </cell>
          <cell r="L73">
            <v>0.5</v>
          </cell>
        </row>
        <row r="74">
          <cell r="C74">
            <v>0.4</v>
          </cell>
          <cell r="D74">
            <v>0.4</v>
          </cell>
          <cell r="E74">
            <v>0.4</v>
          </cell>
          <cell r="F74">
            <v>0.4</v>
          </cell>
          <cell r="G74">
            <v>0.4</v>
          </cell>
          <cell r="H74">
            <v>0.4</v>
          </cell>
          <cell r="I74">
            <v>0.4</v>
          </cell>
          <cell r="J74">
            <v>0.4</v>
          </cell>
          <cell r="K74">
            <v>0.4</v>
          </cell>
          <cell r="L74">
            <v>0.4</v>
          </cell>
        </row>
        <row r="75">
          <cell r="C75">
            <v>0.6</v>
          </cell>
          <cell r="D75">
            <v>0.6</v>
          </cell>
          <cell r="E75">
            <v>0.6</v>
          </cell>
          <cell r="F75">
            <v>0.6</v>
          </cell>
          <cell r="G75">
            <v>0.6</v>
          </cell>
          <cell r="H75">
            <v>0.6</v>
          </cell>
          <cell r="I75">
            <v>0.6</v>
          </cell>
          <cell r="J75">
            <v>0.6</v>
          </cell>
          <cell r="K75">
            <v>0.6</v>
          </cell>
          <cell r="L75">
            <v>0.6</v>
          </cell>
        </row>
        <row r="76">
          <cell r="C76">
            <v>0.7</v>
          </cell>
          <cell r="D76">
            <v>0.7</v>
          </cell>
          <cell r="E76">
            <v>0.7</v>
          </cell>
          <cell r="F76">
            <v>0.7</v>
          </cell>
          <cell r="G76">
            <v>0.7</v>
          </cell>
          <cell r="H76">
            <v>0.7</v>
          </cell>
          <cell r="I76">
            <v>0.7</v>
          </cell>
          <cell r="J76">
            <v>0.7</v>
          </cell>
          <cell r="K76">
            <v>0.7</v>
          </cell>
          <cell r="L7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78"/>
  <sheetViews>
    <sheetView workbookViewId="0">
      <selection activeCell="L26" sqref="L26"/>
    </sheetView>
  </sheetViews>
  <sheetFormatPr defaultRowHeight="15" x14ac:dyDescent="0.25"/>
  <cols>
    <col min="2" max="36" width="12.7109375" customWidth="1"/>
  </cols>
  <sheetData>
    <row r="2" spans="1:28" x14ac:dyDescent="0.25">
      <c r="A2" t="s">
        <v>86</v>
      </c>
    </row>
    <row r="4" spans="1:28" x14ac:dyDescent="0.25">
      <c r="B4" t="s">
        <v>56</v>
      </c>
    </row>
    <row r="5" spans="1:28" x14ac:dyDescent="0.2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  <c r="J5" s="3">
        <v>2014</v>
      </c>
    </row>
    <row r="6" spans="1:28" x14ac:dyDescent="0.25">
      <c r="A6" s="2" t="s">
        <v>98</v>
      </c>
      <c r="B6" s="1">
        <f>Electranet!B53</f>
        <v>40659.45773499761</v>
      </c>
      <c r="C6" s="1">
        <f>Electranet!C53</f>
        <v>46251.762280495757</v>
      </c>
      <c r="D6" s="1">
        <f>Electranet!D53</f>
        <v>41580.633341855093</v>
      </c>
      <c r="E6" s="1">
        <f>Electranet!E53</f>
        <v>52959.306163600464</v>
      </c>
      <c r="F6" s="1">
        <f>Electranet!F53</f>
        <v>50099.159488566918</v>
      </c>
      <c r="G6" s="1">
        <f>Electranet!G53</f>
        <v>52042.307530603204</v>
      </c>
      <c r="H6" s="1">
        <f>Electranet!H53</f>
        <v>63523.196874724577</v>
      </c>
      <c r="I6" s="1">
        <f>Electranet!I53</f>
        <v>49196.299780288136</v>
      </c>
      <c r="J6" s="1">
        <f>Electranet!J53</f>
        <v>41988.124738096878</v>
      </c>
      <c r="S6" s="26"/>
      <c r="AB6" s="26"/>
    </row>
    <row r="7" spans="1:28" x14ac:dyDescent="0.25">
      <c r="A7" s="2" t="s">
        <v>99</v>
      </c>
      <c r="B7" s="1">
        <f>Powerlink!B53</f>
        <v>158180.27121582214</v>
      </c>
      <c r="C7" s="1">
        <f>Powerlink!C53</f>
        <v>165924.20891308266</v>
      </c>
      <c r="D7" s="1">
        <f>Powerlink!D53</f>
        <v>115117.67390532154</v>
      </c>
      <c r="E7" s="1">
        <f>Powerlink!E53</f>
        <v>210160.43670960591</v>
      </c>
      <c r="F7" s="1">
        <f>Powerlink!F53</f>
        <v>212864.86230240366</v>
      </c>
      <c r="G7" s="1">
        <f>Powerlink!G53</f>
        <v>230035.06844940688</v>
      </c>
      <c r="H7" s="1">
        <f>Powerlink!H53</f>
        <v>308326.84500818106</v>
      </c>
      <c r="I7" s="1">
        <f>Powerlink!I53</f>
        <v>259463.82590528016</v>
      </c>
      <c r="J7" s="1">
        <f>Powerlink!J53</f>
        <v>223880.89542616479</v>
      </c>
      <c r="S7" s="26"/>
      <c r="AB7" s="26"/>
    </row>
    <row r="8" spans="1:28" x14ac:dyDescent="0.25">
      <c r="A8" s="2" t="s">
        <v>100</v>
      </c>
      <c r="B8" s="1">
        <f>'SP AusNet'!B53</f>
        <v>85399.635014671847</v>
      </c>
      <c r="C8" s="1">
        <f>'SP AusNet'!C53</f>
        <v>77550.484872978675</v>
      </c>
      <c r="D8" s="1">
        <f>'SP AusNet'!D53</f>
        <v>89135.698479114071</v>
      </c>
      <c r="E8" s="1">
        <f>'SP AusNet'!E53</f>
        <v>90864.575034027643</v>
      </c>
      <c r="F8" s="1">
        <f>'SP AusNet'!F53</f>
        <v>111215.99044482425</v>
      </c>
      <c r="G8" s="1">
        <f>'SP AusNet'!G53</f>
        <v>109331.6151105911</v>
      </c>
      <c r="H8" s="1">
        <f>'SP AusNet'!H53</f>
        <v>107434.28754903776</v>
      </c>
      <c r="I8" s="1">
        <f>'SP AusNet'!I53</f>
        <v>110699.69129303464</v>
      </c>
      <c r="J8" s="1">
        <f>'SP AusNet'!J53</f>
        <v>88805.199756923423</v>
      </c>
      <c r="S8" s="26"/>
      <c r="AB8" s="26"/>
    </row>
    <row r="9" spans="1:28" x14ac:dyDescent="0.25">
      <c r="A9" s="43" t="s">
        <v>101</v>
      </c>
      <c r="B9" s="1">
        <f>Transend!B53</f>
        <v>23206.807382169343</v>
      </c>
      <c r="C9" s="1">
        <f>Transend!C53</f>
        <v>19787.096870354573</v>
      </c>
      <c r="D9" s="1">
        <f>Transend!D53</f>
        <v>27883.821785896667</v>
      </c>
      <c r="E9" s="1">
        <f>Transend!E53</f>
        <v>26011.768903440327</v>
      </c>
      <c r="F9" s="1">
        <f>Transend!F53</f>
        <v>31121.526855897406</v>
      </c>
      <c r="G9" s="1">
        <f>Transend!G53</f>
        <v>32319.310949563333</v>
      </c>
      <c r="H9" s="1">
        <f>Transend!H53</f>
        <v>49991.367701827163</v>
      </c>
      <c r="I9" s="1">
        <f>Transend!I53</f>
        <v>40055.243485134146</v>
      </c>
      <c r="J9" s="1">
        <f>Transend!J53</f>
        <v>34034.597541440802</v>
      </c>
      <c r="S9" s="26"/>
      <c r="AB9" s="26"/>
    </row>
    <row r="10" spans="1:28" x14ac:dyDescent="0.25">
      <c r="A10" s="43" t="s">
        <v>102</v>
      </c>
      <c r="B10" s="1">
        <f>Transgrid!B53</f>
        <v>116302.2578199846</v>
      </c>
      <c r="C10" s="1">
        <f>Transgrid!C53</f>
        <v>124108.38440359618</v>
      </c>
      <c r="D10" s="1">
        <f>Transgrid!D53</f>
        <v>102143.01668419938</v>
      </c>
      <c r="E10" s="1">
        <f>Transgrid!E53</f>
        <v>149063.17170754503</v>
      </c>
      <c r="F10" s="1">
        <f>Transgrid!F53</f>
        <v>141360.85703342082</v>
      </c>
      <c r="G10" s="1">
        <f>Transgrid!G53</f>
        <v>152537.48694920927</v>
      </c>
      <c r="H10" s="1">
        <f>Transgrid!H53</f>
        <v>187010.34111502193</v>
      </c>
      <c r="I10" s="1">
        <f>Transgrid!I53</f>
        <v>151482.86793999729</v>
      </c>
      <c r="J10" s="1">
        <f>Transgrid!J53</f>
        <v>130943.94559436673</v>
      </c>
      <c r="S10" s="26"/>
      <c r="AB10" s="26"/>
    </row>
    <row r="12" spans="1:28" x14ac:dyDescent="0.25">
      <c r="B12" t="s">
        <v>69</v>
      </c>
    </row>
    <row r="13" spans="1:28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3">
        <v>2014</v>
      </c>
    </row>
    <row r="14" spans="1:28" x14ac:dyDescent="0.25">
      <c r="A14" s="2" t="s">
        <v>98</v>
      </c>
      <c r="B14" s="1">
        <f>Electranet!L53</f>
        <v>1511.658902610001</v>
      </c>
      <c r="C14" s="1">
        <f>Electranet!M53</f>
        <v>3309.7560145652483</v>
      </c>
      <c r="D14" s="1">
        <f>Electranet!N53</f>
        <v>2751.2867059997666</v>
      </c>
      <c r="E14" s="1">
        <f>Electranet!O53</f>
        <v>1642.72703093937</v>
      </c>
      <c r="F14" s="1">
        <f>Electranet!P53</f>
        <v>1471.2603005846015</v>
      </c>
      <c r="G14" s="1">
        <f>Electranet!Q53</f>
        <v>1504.899928150654</v>
      </c>
      <c r="H14" s="1">
        <f>Electranet!R53</f>
        <v>1750.3728895821043</v>
      </c>
      <c r="I14" s="1">
        <f>Electranet!S53</f>
        <v>9366.2166391045539</v>
      </c>
      <c r="J14" s="1">
        <f>Electranet!T53</f>
        <v>7268.6562568957679</v>
      </c>
    </row>
    <row r="15" spans="1:28" x14ac:dyDescent="0.25">
      <c r="A15" s="2" t="s">
        <v>99</v>
      </c>
      <c r="B15" s="1">
        <f>Powerlink!L53</f>
        <v>2986.4614696084395</v>
      </c>
      <c r="C15" s="1">
        <f>Powerlink!M53</f>
        <v>3042.5027449665249</v>
      </c>
      <c r="D15" s="1">
        <f>Powerlink!N53</f>
        <v>2416.094176486667</v>
      </c>
      <c r="E15" s="1">
        <f>Powerlink!O53</f>
        <v>3327.5293919632486</v>
      </c>
      <c r="F15" s="1">
        <f>Powerlink!P53</f>
        <v>3498.0944161450652</v>
      </c>
      <c r="G15" s="1">
        <f>Powerlink!Q53</f>
        <v>4863.8449439434007</v>
      </c>
      <c r="H15" s="1">
        <f>Powerlink!R53</f>
        <v>5809.2584786685866</v>
      </c>
      <c r="I15" s="1">
        <f>Powerlink!S53</f>
        <v>4776.7172503453257</v>
      </c>
      <c r="J15" s="1">
        <f>Powerlink!T53</f>
        <v>3901.980076291331</v>
      </c>
    </row>
    <row r="16" spans="1:28" x14ac:dyDescent="0.25">
      <c r="A16" s="2" t="s">
        <v>100</v>
      </c>
      <c r="B16" s="1">
        <f>'SP AusNet'!L53</f>
        <v>3515.6116282011744</v>
      </c>
      <c r="C16" s="1">
        <f>'SP AusNet'!M53</f>
        <v>3177.4057576718778</v>
      </c>
      <c r="D16" s="1">
        <f>'SP AusNet'!N53</f>
        <v>3637.3458823628453</v>
      </c>
      <c r="E16" s="1">
        <f>'SP AusNet'!O53</f>
        <v>3481.2175959908332</v>
      </c>
      <c r="F16" s="1">
        <f>'SP AusNet'!P53</f>
        <v>4226.0736567188724</v>
      </c>
      <c r="G16" s="1">
        <f>'SP AusNet'!Q53</f>
        <v>4081.136758912653</v>
      </c>
      <c r="H16" s="1">
        <f>'SP AusNet'!R53</f>
        <v>3971.3982836851046</v>
      </c>
      <c r="I16" s="1">
        <f>'SP AusNet'!S53</f>
        <v>3912.1522400337449</v>
      </c>
      <c r="J16" s="1">
        <f>'SP AusNet'!T53</f>
        <v>3038.7970194510863</v>
      </c>
    </row>
    <row r="17" spans="1:10" x14ac:dyDescent="0.25">
      <c r="A17" s="43" t="s">
        <v>101</v>
      </c>
      <c r="B17" s="1">
        <f>Transend!L53</f>
        <v>988.49396288051673</v>
      </c>
      <c r="C17" s="1">
        <f>Transend!M53</f>
        <v>1197.0868743800938</v>
      </c>
      <c r="D17" s="1">
        <f>Transend!N53</f>
        <v>1366.5593966620404</v>
      </c>
      <c r="E17" s="1">
        <f>Transend!O53</f>
        <v>1269.9062764139421</v>
      </c>
      <c r="F17" s="1">
        <f>Transend!P53</f>
        <v>1472.8819004252782</v>
      </c>
      <c r="G17" s="1">
        <f>Transend!Q53</f>
        <v>1511.439817679812</v>
      </c>
      <c r="H17" s="1">
        <f>Transend!R53</f>
        <v>1642.9603130788853</v>
      </c>
      <c r="I17" s="1">
        <f>Transend!S53</f>
        <v>2763.2754636617592</v>
      </c>
      <c r="J17" s="1">
        <f>Transend!T53</f>
        <v>2680.2906684108161</v>
      </c>
    </row>
    <row r="18" spans="1:10" x14ac:dyDescent="0.25">
      <c r="A18" s="43" t="s">
        <v>102</v>
      </c>
      <c r="B18" s="1">
        <f>Transgrid!L53</f>
        <v>16209.432923269424</v>
      </c>
      <c r="C18" s="1">
        <f>Transgrid!M53</f>
        <v>17556.16381219311</v>
      </c>
      <c r="D18" s="1">
        <f>Transgrid!N53</f>
        <v>14219.529081628138</v>
      </c>
      <c r="E18" s="1">
        <f>Transgrid!O53</f>
        <v>21352.411141877841</v>
      </c>
      <c r="F18" s="1">
        <f>Transgrid!P53</f>
        <v>19556.69481838655</v>
      </c>
      <c r="G18" s="1">
        <f>Transgrid!Q53</f>
        <v>20436.104711679822</v>
      </c>
      <c r="H18" s="1">
        <f>Transgrid!R53</f>
        <v>25105.885059091241</v>
      </c>
      <c r="I18" s="1">
        <f>Transgrid!S53</f>
        <v>19018.795172798687</v>
      </c>
      <c r="J18" s="1">
        <f>Transgrid!T53</f>
        <v>15272.046150161039</v>
      </c>
    </row>
    <row r="20" spans="1:10" x14ac:dyDescent="0.25">
      <c r="B20" t="s">
        <v>2</v>
      </c>
    </row>
    <row r="21" spans="1:10" x14ac:dyDescent="0.2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  <c r="J21" s="3">
        <v>2014</v>
      </c>
    </row>
    <row r="22" spans="1:10" x14ac:dyDescent="0.25">
      <c r="A22" s="2" t="s">
        <v>98</v>
      </c>
      <c r="B22" s="1">
        <f>Electranet!V53</f>
        <v>34902.619713399516</v>
      </c>
      <c r="C22" s="1">
        <f>Electranet!W53</f>
        <v>38816.76089786434</v>
      </c>
      <c r="D22" s="1">
        <f>Electranet!X53</f>
        <v>28804.991655294209</v>
      </c>
      <c r="E22" s="1">
        <f>Electranet!Y53</f>
        <v>48336.305420191435</v>
      </c>
      <c r="F22" s="1">
        <f>Electranet!Z53</f>
        <v>44971.894317294755</v>
      </c>
      <c r="G22" s="1">
        <f>Electranet!AA53</f>
        <v>47301.710260363609</v>
      </c>
      <c r="H22" s="1">
        <f>Electranet!AB53</f>
        <v>61875.229955768446</v>
      </c>
      <c r="I22" s="1">
        <f>Electranet!AC53</f>
        <v>60774.045946400664</v>
      </c>
      <c r="J22" s="1">
        <f>Electranet!AD53</f>
        <v>53252.539827359804</v>
      </c>
    </row>
    <row r="23" spans="1:10" x14ac:dyDescent="0.25">
      <c r="A23" s="2" t="s">
        <v>99</v>
      </c>
      <c r="B23" s="1">
        <f>Powerlink!V53</f>
        <v>88608.39365756615</v>
      </c>
      <c r="C23" s="1">
        <f>Powerlink!W53</f>
        <v>110303.75751663961</v>
      </c>
      <c r="D23" s="1">
        <f>Powerlink!X53</f>
        <v>112645.42029656681</v>
      </c>
      <c r="E23" s="1">
        <f>Powerlink!Y53</f>
        <v>174624.27103980683</v>
      </c>
      <c r="F23" s="1">
        <f>Powerlink!Z53</f>
        <v>185075.04930255222</v>
      </c>
      <c r="G23" s="1">
        <f>Powerlink!AA53</f>
        <v>218454.91767848012</v>
      </c>
      <c r="H23" s="1">
        <f>Powerlink!AB53</f>
        <v>271899.95452733809</v>
      </c>
      <c r="I23" s="1">
        <f>Powerlink!AC53</f>
        <v>204409.59840930009</v>
      </c>
      <c r="J23" s="1">
        <f>Powerlink!AD53</f>
        <v>184341.24960277404</v>
      </c>
    </row>
    <row r="24" spans="1:10" x14ac:dyDescent="0.25">
      <c r="A24" s="2" t="s">
        <v>100</v>
      </c>
      <c r="B24" s="1">
        <f>'SP AusNet'!V53</f>
        <v>67329.300209593159</v>
      </c>
      <c r="C24" s="1">
        <f>'SP AusNet'!W53</f>
        <v>64395.888299768252</v>
      </c>
      <c r="D24" s="1">
        <f>'SP AusNet'!X53</f>
        <v>76433.765191719431</v>
      </c>
      <c r="E24" s="1">
        <f>'SP AusNet'!Y53</f>
        <v>83553.996868721908</v>
      </c>
      <c r="F24" s="1">
        <f>'SP AusNet'!Z53</f>
        <v>101341.21119150912</v>
      </c>
      <c r="G24" s="1">
        <f>'SP AusNet'!AA53</f>
        <v>102147.70933082647</v>
      </c>
      <c r="H24" s="1">
        <f>'SP AusNet'!AB53</f>
        <v>105606.50712788044</v>
      </c>
      <c r="I24" s="1">
        <f>'SP AusNet'!AC53</f>
        <v>109388.17196451094</v>
      </c>
      <c r="J24" s="1">
        <f>'SP AusNet'!AD53</f>
        <v>93840.760763745144</v>
      </c>
    </row>
    <row r="25" spans="1:10" x14ac:dyDescent="0.25">
      <c r="A25" s="43" t="s">
        <v>101</v>
      </c>
      <c r="B25" s="1">
        <f>Transend!V53</f>
        <v>42640.71955915766</v>
      </c>
      <c r="C25" s="1">
        <f>Transend!W53</f>
        <v>40333.425449691174</v>
      </c>
      <c r="D25" s="1">
        <f>Transend!X53</f>
        <v>45734.226105548478</v>
      </c>
      <c r="E25" s="1">
        <f>Transend!Y53</f>
        <v>43849.96714418444</v>
      </c>
      <c r="F25" s="1">
        <f>Transend!Z53</f>
        <v>51475.119574059441</v>
      </c>
      <c r="G25" s="1">
        <f>Transend!AA53</f>
        <v>57079.466202996067</v>
      </c>
      <c r="H25" s="1">
        <f>Transend!AB53</f>
        <v>73945.616833245964</v>
      </c>
      <c r="I25" s="1">
        <f>Transend!AC53</f>
        <v>65604.600364412516</v>
      </c>
      <c r="J25" s="1">
        <f>Transend!AD53</f>
        <v>60335.792901806788</v>
      </c>
    </row>
    <row r="26" spans="1:10" x14ac:dyDescent="0.25">
      <c r="A26" s="43" t="s">
        <v>102</v>
      </c>
      <c r="B26" s="1">
        <f>Transgrid!V53</f>
        <v>87308.207278980117</v>
      </c>
      <c r="C26" s="1">
        <f>Transgrid!W53</f>
        <v>100644.40345812892</v>
      </c>
      <c r="D26" s="1">
        <f>Transgrid!X53</f>
        <v>92138.47952614243</v>
      </c>
      <c r="E26" s="1">
        <f>Transgrid!Y53</f>
        <v>151926.39219498058</v>
      </c>
      <c r="F26" s="1">
        <f>Transgrid!Z53</f>
        <v>165762.4758134725</v>
      </c>
      <c r="G26" s="1">
        <f>Transgrid!AA53</f>
        <v>184331.62492259286</v>
      </c>
      <c r="H26" s="1">
        <f>Transgrid!AB53</f>
        <v>249900.90715138399</v>
      </c>
      <c r="I26" s="1">
        <f>Transgrid!AC53</f>
        <v>211129.45594801978</v>
      </c>
      <c r="J26" s="1">
        <f>Transgrid!AD53</f>
        <v>189526.52858288307</v>
      </c>
    </row>
    <row r="28" spans="1:10" x14ac:dyDescent="0.25">
      <c r="B28" t="s">
        <v>3</v>
      </c>
    </row>
    <row r="29" spans="1:10" x14ac:dyDescent="0.25">
      <c r="B29" s="3">
        <v>2006</v>
      </c>
      <c r="C29" s="3">
        <v>2007</v>
      </c>
      <c r="D29" s="3">
        <v>2008</v>
      </c>
      <c r="E29" s="3">
        <v>2009</v>
      </c>
      <c r="F29" s="3">
        <v>2010</v>
      </c>
      <c r="G29" s="3">
        <v>2011</v>
      </c>
      <c r="H29" s="3">
        <v>2012</v>
      </c>
      <c r="I29" s="3">
        <v>2013</v>
      </c>
      <c r="J29" s="3">
        <v>2014</v>
      </c>
    </row>
    <row r="30" spans="1:10" x14ac:dyDescent="0.25">
      <c r="A30" s="2" t="s">
        <v>98</v>
      </c>
      <c r="B30" s="1">
        <f>Electranet!AF53</f>
        <v>19931.523512356252</v>
      </c>
      <c r="C30" s="1">
        <f>Electranet!AG53</f>
        <v>22257.911281066536</v>
      </c>
      <c r="D30" s="1">
        <f>Electranet!AH53</f>
        <v>19787.739725123156</v>
      </c>
      <c r="E30" s="1">
        <f>Electranet!AI53</f>
        <v>37677.038427336425</v>
      </c>
      <c r="F30" s="1">
        <f>Electranet!AJ53</f>
        <v>37010.892819683693</v>
      </c>
      <c r="G30" s="1">
        <f>Electranet!AK53</f>
        <v>39547.691555107405</v>
      </c>
      <c r="H30" s="1">
        <f>Electranet!AL53</f>
        <v>46925.61733475895</v>
      </c>
      <c r="I30" s="1">
        <f>Electranet!AM53</f>
        <v>41630.438968770191</v>
      </c>
      <c r="J30" s="1">
        <f>Electranet!AN53</f>
        <v>39747.926843218025</v>
      </c>
    </row>
    <row r="31" spans="1:10" x14ac:dyDescent="0.25">
      <c r="A31" s="2" t="s">
        <v>99</v>
      </c>
      <c r="B31" s="1">
        <f>Powerlink!AF53</f>
        <v>13530.450782571514</v>
      </c>
      <c r="C31" s="1">
        <f>Powerlink!AG53</f>
        <v>18209.933043604062</v>
      </c>
      <c r="D31" s="1">
        <f>Powerlink!AH53</f>
        <v>50559.083445627824</v>
      </c>
      <c r="E31" s="1">
        <f>Powerlink!AI53</f>
        <v>61222.038847044561</v>
      </c>
      <c r="F31" s="1">
        <f>Powerlink!AJ53</f>
        <v>47390.245622086783</v>
      </c>
      <c r="G31" s="1">
        <f>Powerlink!AK53</f>
        <v>50688.834204278675</v>
      </c>
      <c r="H31" s="1">
        <f>Powerlink!AL53</f>
        <v>56713.473026087086</v>
      </c>
      <c r="I31" s="1">
        <f>Powerlink!AM53</f>
        <v>40311.846595237832</v>
      </c>
      <c r="J31" s="1">
        <f>Powerlink!AN53</f>
        <v>41411.226429233822</v>
      </c>
    </row>
    <row r="32" spans="1:10" x14ac:dyDescent="0.25">
      <c r="A32" s="2" t="s">
        <v>100</v>
      </c>
      <c r="B32" s="1">
        <f>'SP AusNet'!AF53</f>
        <v>29423.542343767636</v>
      </c>
      <c r="C32" s="1">
        <f>'SP AusNet'!AG53</f>
        <v>30485.844785526489</v>
      </c>
      <c r="D32" s="1">
        <f>'SP AusNet'!AH53</f>
        <v>35688.127928358663</v>
      </c>
      <c r="E32" s="1">
        <f>'SP AusNet'!AI53</f>
        <v>42691.227457664616</v>
      </c>
      <c r="F32" s="1">
        <f>'SP AusNet'!AJ53</f>
        <v>48259.609908026665</v>
      </c>
      <c r="G32" s="1">
        <f>'SP AusNet'!AK53</f>
        <v>49982.285025735873</v>
      </c>
      <c r="H32" s="1">
        <f>'SP AusNet'!AL53</f>
        <v>50437.456052759728</v>
      </c>
      <c r="I32" s="1">
        <f>'SP AusNet'!AM53</f>
        <v>51593.224054051869</v>
      </c>
      <c r="J32" s="1">
        <f>'SP AusNet'!AN53</f>
        <v>39763.397278496741</v>
      </c>
    </row>
    <row r="33" spans="1:10" x14ac:dyDescent="0.25">
      <c r="A33" s="43" t="s">
        <v>101</v>
      </c>
      <c r="B33" s="1">
        <f>Transend!AF53</f>
        <v>4356.8927597572583</v>
      </c>
      <c r="C33" s="1">
        <f>Transend!AG53</f>
        <v>4995.1990034294649</v>
      </c>
      <c r="D33" s="1">
        <f>Transend!AH53</f>
        <v>6791.8371201088257</v>
      </c>
      <c r="E33" s="1">
        <f>Transend!AI53</f>
        <v>7833.2674550180272</v>
      </c>
      <c r="F33" s="1">
        <f>Transend!AJ53</f>
        <v>14042.297052443957</v>
      </c>
      <c r="G33" s="1">
        <f>Transend!AK53</f>
        <v>15851.998559766613</v>
      </c>
      <c r="H33" s="1">
        <f>Transend!AL53</f>
        <v>14494.197158764035</v>
      </c>
      <c r="I33" s="1">
        <f>Transend!AM53</f>
        <v>7501.9392135560747</v>
      </c>
      <c r="J33" s="1">
        <f>Transend!AN53</f>
        <v>8698.3253895012022</v>
      </c>
    </row>
    <row r="34" spans="1:10" x14ac:dyDescent="0.25">
      <c r="A34" s="43" t="s">
        <v>102</v>
      </c>
      <c r="B34" s="1">
        <f>Transgrid!AF53</f>
        <v>42231.066745485594</v>
      </c>
      <c r="C34" s="1">
        <f>Transgrid!AG53</f>
        <v>46853.500508583311</v>
      </c>
      <c r="D34" s="1">
        <f>Transgrid!AH53</f>
        <v>47675.461353766754</v>
      </c>
      <c r="E34" s="1">
        <f>Transgrid!AI53</f>
        <v>63219.25091476235</v>
      </c>
      <c r="F34" s="1">
        <f>Transgrid!AJ53</f>
        <v>71259.118142638355</v>
      </c>
      <c r="G34" s="1">
        <f>Transgrid!AK53</f>
        <v>65093.846241270396</v>
      </c>
      <c r="H34" s="1">
        <f>Transgrid!AL53</f>
        <v>64581.464573754653</v>
      </c>
      <c r="I34" s="1">
        <f>Transgrid!AM53</f>
        <v>62191.653456344124</v>
      </c>
      <c r="J34" s="1">
        <f>Transgrid!AN53</f>
        <v>70917.289242724641</v>
      </c>
    </row>
    <row r="36" spans="1:10" x14ac:dyDescent="0.25">
      <c r="B36" t="s">
        <v>83</v>
      </c>
    </row>
    <row r="37" spans="1:10" x14ac:dyDescent="0.2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  <c r="J37" s="3">
        <v>2014</v>
      </c>
    </row>
    <row r="38" spans="1:10" x14ac:dyDescent="0.25">
      <c r="A38" s="2" t="s">
        <v>98</v>
      </c>
      <c r="B38" s="1">
        <f t="shared" ref="B38" si="0">B6+B14+B22+B30</f>
        <v>97005.259863363375</v>
      </c>
      <c r="C38" s="1">
        <f t="shared" ref="C38:I38" si="1">C6+C14+C22+C30</f>
        <v>110636.19047399188</v>
      </c>
      <c r="D38" s="1">
        <f t="shared" si="1"/>
        <v>92924.65142827222</v>
      </c>
      <c r="E38" s="1">
        <f t="shared" si="1"/>
        <v>140615.3770420677</v>
      </c>
      <c r="F38" s="1">
        <f t="shared" si="1"/>
        <v>133553.20692612999</v>
      </c>
      <c r="G38" s="1">
        <f t="shared" si="1"/>
        <v>140396.60927422487</v>
      </c>
      <c r="H38" s="1">
        <f t="shared" si="1"/>
        <v>174074.41705483408</v>
      </c>
      <c r="I38" s="1">
        <f t="shared" si="1"/>
        <v>160967.00133456354</v>
      </c>
      <c r="J38" s="1">
        <f t="shared" ref="J38" si="2">J6+J14+J22+J30</f>
        <v>142257.24766557047</v>
      </c>
    </row>
    <row r="39" spans="1:10" x14ac:dyDescent="0.25">
      <c r="A39" s="2" t="s">
        <v>99</v>
      </c>
      <c r="B39" s="1">
        <f t="shared" ref="B39:I39" si="3">B7+B15+B23+B31</f>
        <v>263305.57712556823</v>
      </c>
      <c r="C39" s="1">
        <f t="shared" si="3"/>
        <v>297480.40221829287</v>
      </c>
      <c r="D39" s="1">
        <f t="shared" si="3"/>
        <v>280738.27182400285</v>
      </c>
      <c r="E39" s="1">
        <f t="shared" si="3"/>
        <v>449334.27598842059</v>
      </c>
      <c r="F39" s="1">
        <f t="shared" si="3"/>
        <v>448828.25164318772</v>
      </c>
      <c r="G39" s="1">
        <f t="shared" si="3"/>
        <v>504042.66527610907</v>
      </c>
      <c r="H39" s="1">
        <f t="shared" si="3"/>
        <v>642749.53104027477</v>
      </c>
      <c r="I39" s="1">
        <f t="shared" si="3"/>
        <v>508961.9881601634</v>
      </c>
      <c r="J39" s="1">
        <f t="shared" ref="J39" si="4">J7+J15+J23+J31</f>
        <v>453535.35153446393</v>
      </c>
    </row>
    <row r="40" spans="1:10" x14ac:dyDescent="0.25">
      <c r="A40" s="2" t="s">
        <v>100</v>
      </c>
      <c r="B40" s="1">
        <f t="shared" ref="B40:I40" si="5">B8+B16+B24+B32</f>
        <v>185668.08919623384</v>
      </c>
      <c r="C40" s="1">
        <f t="shared" si="5"/>
        <v>175609.62371594529</v>
      </c>
      <c r="D40" s="1">
        <f t="shared" si="5"/>
        <v>204894.93748155504</v>
      </c>
      <c r="E40" s="1">
        <f t="shared" si="5"/>
        <v>220591.01695640502</v>
      </c>
      <c r="F40" s="1">
        <f t="shared" si="5"/>
        <v>265042.8852010789</v>
      </c>
      <c r="G40" s="1">
        <f t="shared" si="5"/>
        <v>265542.74622606608</v>
      </c>
      <c r="H40" s="1">
        <f t="shared" si="5"/>
        <v>267449.64901336306</v>
      </c>
      <c r="I40" s="1">
        <f t="shared" si="5"/>
        <v>275593.23955163121</v>
      </c>
      <c r="J40" s="1">
        <f t="shared" ref="J40" si="6">J8+J16+J24+J32</f>
        <v>225448.15481861637</v>
      </c>
    </row>
    <row r="41" spans="1:10" x14ac:dyDescent="0.25">
      <c r="A41" s="43" t="s">
        <v>101</v>
      </c>
      <c r="B41" s="1">
        <f t="shared" ref="B41:I41" si="7">B9+B17+B25+B33</f>
        <v>71192.913663964777</v>
      </c>
      <c r="C41" s="1">
        <f t="shared" si="7"/>
        <v>66312.808197855309</v>
      </c>
      <c r="D41" s="1">
        <f t="shared" si="7"/>
        <v>81776.444408216019</v>
      </c>
      <c r="E41" s="1">
        <f t="shared" si="7"/>
        <v>78964.909779056732</v>
      </c>
      <c r="F41" s="1">
        <f t="shared" si="7"/>
        <v>98111.825382826093</v>
      </c>
      <c r="G41" s="1">
        <f t="shared" si="7"/>
        <v>106762.21553000582</v>
      </c>
      <c r="H41" s="1">
        <f t="shared" si="7"/>
        <v>140074.14200691605</v>
      </c>
      <c r="I41" s="1">
        <f t="shared" si="7"/>
        <v>115925.05852676449</v>
      </c>
      <c r="J41" s="1">
        <f t="shared" ref="J41" si="8">J9+J17+J25+J33</f>
        <v>105749.0065011596</v>
      </c>
    </row>
    <row r="42" spans="1:10" x14ac:dyDescent="0.25">
      <c r="A42" s="43" t="s">
        <v>102</v>
      </c>
      <c r="B42" s="1">
        <f>B10+B18+B26+B34</f>
        <v>262050.96476771974</v>
      </c>
      <c r="C42" s="1">
        <f t="shared" ref="C42:I42" si="9">C10+C18+C26+C34</f>
        <v>289162.4521825015</v>
      </c>
      <c r="D42" s="1">
        <f t="shared" si="9"/>
        <v>256176.4866457367</v>
      </c>
      <c r="E42" s="1">
        <f t="shared" si="9"/>
        <v>385561.22595916584</v>
      </c>
      <c r="F42" s="1">
        <f t="shared" si="9"/>
        <v>397939.14580791822</v>
      </c>
      <c r="G42" s="1">
        <f t="shared" si="9"/>
        <v>422399.06282475241</v>
      </c>
      <c r="H42" s="1">
        <f t="shared" si="9"/>
        <v>526598.59789925185</v>
      </c>
      <c r="I42" s="1">
        <f t="shared" si="9"/>
        <v>443822.77251715993</v>
      </c>
      <c r="J42" s="1">
        <f t="shared" ref="J42" si="10">J10+J18+J26+J34</f>
        <v>406659.80957013549</v>
      </c>
    </row>
    <row r="44" spans="1:10" x14ac:dyDescent="0.25">
      <c r="B44" t="s">
        <v>70</v>
      </c>
    </row>
    <row r="45" spans="1:10" x14ac:dyDescent="0.25">
      <c r="B45" s="3">
        <v>2006</v>
      </c>
      <c r="C45" s="3">
        <v>2007</v>
      </c>
      <c r="D45" s="3">
        <v>2008</v>
      </c>
      <c r="E45" s="3">
        <v>2009</v>
      </c>
      <c r="F45" s="3">
        <v>2010</v>
      </c>
      <c r="G45" s="3">
        <v>2011</v>
      </c>
      <c r="H45" s="3">
        <v>2012</v>
      </c>
      <c r="I45" s="3">
        <v>2013</v>
      </c>
      <c r="J45" s="3">
        <v>2014</v>
      </c>
    </row>
    <row r="46" spans="1:10" x14ac:dyDescent="0.25">
      <c r="A46" s="2" t="s">
        <v>98</v>
      </c>
      <c r="B46" s="1">
        <f>Electranet!B3</f>
        <v>963442.08590320358</v>
      </c>
      <c r="C46" s="1">
        <f>Electranet!C3</f>
        <v>1034142.0409878591</v>
      </c>
      <c r="D46" s="1">
        <f>Electranet!D3</f>
        <v>1088562.3743643193</v>
      </c>
      <c r="E46" s="1">
        <f>Electranet!E3</f>
        <v>1173089.1620957197</v>
      </c>
      <c r="F46" s="1">
        <f>Electranet!F3</f>
        <v>1204144.1413439193</v>
      </c>
      <c r="G46" s="1">
        <f>Electranet!G3</f>
        <v>1199230.4019493768</v>
      </c>
      <c r="H46" s="1">
        <f>Electranet!H3</f>
        <v>1271553.208736561</v>
      </c>
      <c r="I46" s="1">
        <f>Electranet!I3</f>
        <v>1540681.5413482259</v>
      </c>
      <c r="J46" s="1">
        <f>Electranet!J3</f>
        <v>1698945.1607326856</v>
      </c>
    </row>
    <row r="47" spans="1:10" x14ac:dyDescent="0.25">
      <c r="A47" s="2" t="s">
        <v>99</v>
      </c>
      <c r="B47" s="1">
        <f>Powerlink!B3</f>
        <v>2590208.1721807388</v>
      </c>
      <c r="C47" s="1">
        <f>Powerlink!C3</f>
        <v>2804465.9055586481</v>
      </c>
      <c r="D47" s="1">
        <f>Powerlink!D3</f>
        <v>3013945.4576670039</v>
      </c>
      <c r="E47" s="1">
        <f>Powerlink!E3</f>
        <v>3655749.8252657843</v>
      </c>
      <c r="F47" s="1">
        <f>Powerlink!F3</f>
        <v>4208283.702788461</v>
      </c>
      <c r="G47" s="1">
        <f>Powerlink!G3</f>
        <v>4584886.8351366753</v>
      </c>
      <c r="H47" s="1">
        <f>Powerlink!H3</f>
        <v>4980311.981254925</v>
      </c>
      <c r="I47" s="1">
        <f>Powerlink!I3</f>
        <v>5223033.6299969414</v>
      </c>
      <c r="J47" s="1">
        <f>Powerlink!J3</f>
        <v>5627063.0937097818</v>
      </c>
    </row>
    <row r="48" spans="1:10" x14ac:dyDescent="0.25">
      <c r="A48" s="2" t="s">
        <v>100</v>
      </c>
      <c r="B48" s="1">
        <f>'SP AusNet'!B3</f>
        <v>1776944.4549999998</v>
      </c>
      <c r="C48" s="1">
        <f>'SP AusNet'!C3</f>
        <v>1800197.1529999999</v>
      </c>
      <c r="D48" s="1">
        <f>'SP AusNet'!D3</f>
        <v>1850101.7270000002</v>
      </c>
      <c r="E48" s="1">
        <f>'SP AusNet'!E3</f>
        <v>2065225.6300000001</v>
      </c>
      <c r="F48" s="1">
        <f>'SP AusNet'!F3</f>
        <v>2075167.8810000001</v>
      </c>
      <c r="G48" s="1">
        <f>'SP AusNet'!G3</f>
        <v>2092568.7990000001</v>
      </c>
      <c r="H48" s="1">
        <f>'SP AusNet'!H3</f>
        <v>2139433.1</v>
      </c>
      <c r="I48" s="1">
        <f>'SP AusNet'!I3</f>
        <v>2205905.338</v>
      </c>
      <c r="J48" s="1">
        <f>'SP AusNet'!J3</f>
        <v>2288881.0129568614</v>
      </c>
    </row>
    <row r="49" spans="1:10" x14ac:dyDescent="0.25">
      <c r="A49" s="43" t="s">
        <v>101</v>
      </c>
      <c r="B49" s="1">
        <f>Transend!B3</f>
        <v>570356.08624000009</v>
      </c>
      <c r="C49" s="1">
        <f>Transend!C3</f>
        <v>612632.08624000009</v>
      </c>
      <c r="D49" s="1">
        <f>Transend!D3</f>
        <v>689649.08624000009</v>
      </c>
      <c r="E49" s="1">
        <f>Transend!E3</f>
        <v>727153.08624000009</v>
      </c>
      <c r="F49" s="1">
        <f>Transend!F3</f>
        <v>793902.08624000009</v>
      </c>
      <c r="G49" s="1">
        <f>Transend!G3</f>
        <v>817030.08624000009</v>
      </c>
      <c r="H49" s="1">
        <f>Transend!H3</f>
        <v>1011601.0862400001</v>
      </c>
      <c r="I49" s="1">
        <f>Transend!I3</f>
        <v>1078191.0862400001</v>
      </c>
      <c r="J49" s="1">
        <f>Transend!J3</f>
        <v>1137806.0862400001</v>
      </c>
    </row>
    <row r="50" spans="1:10" x14ac:dyDescent="0.25">
      <c r="A50" s="43" t="s">
        <v>102</v>
      </c>
      <c r="B50" s="1">
        <f>Transgrid!B3</f>
        <v>2639935.2963945302</v>
      </c>
      <c r="C50" s="1">
        <f>Transgrid!C3</f>
        <v>2743606.2157683233</v>
      </c>
      <c r="D50" s="1">
        <f>Transgrid!D3</f>
        <v>2866554.2157683233</v>
      </c>
      <c r="E50" s="1">
        <f>Transgrid!E3</f>
        <v>3154684.4291359843</v>
      </c>
      <c r="F50" s="1">
        <f>Transgrid!F3</f>
        <v>3586942.0423789467</v>
      </c>
      <c r="G50" s="1">
        <f>Transgrid!G3</f>
        <v>3745624.6973463288</v>
      </c>
      <c r="H50" s="1">
        <f>Transgrid!H3</f>
        <v>4053995.8127774438</v>
      </c>
      <c r="I50" s="1">
        <f>Transgrid!I3</f>
        <v>4295420.3651777934</v>
      </c>
      <c r="J50" s="1">
        <f>Transgrid!J3</f>
        <v>4652670.1028247876</v>
      </c>
    </row>
    <row r="51" spans="1:10" x14ac:dyDescent="0.25">
      <c r="A51" s="33"/>
      <c r="B51" s="14"/>
      <c r="C51" s="14"/>
      <c r="D51" s="14"/>
      <c r="E51" s="14"/>
      <c r="F51" s="14"/>
      <c r="G51" s="14"/>
      <c r="H51" s="14"/>
      <c r="I51" s="14"/>
      <c r="J51" s="14"/>
    </row>
    <row r="52" spans="1:10" x14ac:dyDescent="0.25">
      <c r="B52" t="s">
        <v>84</v>
      </c>
    </row>
    <row r="53" spans="1:10" x14ac:dyDescent="0.25">
      <c r="A53" s="2" t="s">
        <v>98</v>
      </c>
      <c r="B53" s="16">
        <f>B38/B46</f>
        <v>0.10068613493505767</v>
      </c>
      <c r="C53" s="16">
        <f t="shared" ref="C53:I53" si="11">C38/C46</f>
        <v>0.10698355360188935</v>
      </c>
      <c r="D53" s="16">
        <f t="shared" si="11"/>
        <v>8.5364563038968555E-2</v>
      </c>
      <c r="E53" s="16">
        <f t="shared" si="11"/>
        <v>0.11986759539305505</v>
      </c>
      <c r="F53" s="16">
        <f t="shared" si="11"/>
        <v>0.11091131230940021</v>
      </c>
      <c r="G53" s="16">
        <f t="shared" si="11"/>
        <v>0.11707225654553698</v>
      </c>
      <c r="H53" s="16">
        <f t="shared" si="11"/>
        <v>0.13689904272885101</v>
      </c>
      <c r="I53" s="16">
        <f t="shared" si="11"/>
        <v>0.10447778922158299</v>
      </c>
      <c r="J53" s="16">
        <f t="shared" ref="J53" si="12">J38/J46</f>
        <v>8.3732689526141463E-2</v>
      </c>
    </row>
    <row r="54" spans="1:10" x14ac:dyDescent="0.25">
      <c r="A54" s="2" t="s">
        <v>99</v>
      </c>
      <c r="B54" s="16">
        <f t="shared" ref="B54:I54" si="13">B39/B47</f>
        <v>0.10165421449654641</v>
      </c>
      <c r="C54" s="16">
        <f t="shared" si="13"/>
        <v>0.10607381663248816</v>
      </c>
      <c r="D54" s="16">
        <f t="shared" si="13"/>
        <v>9.3146434057009481E-2</v>
      </c>
      <c r="E54" s="16">
        <f t="shared" si="13"/>
        <v>0.12291165902080091</v>
      </c>
      <c r="F54" s="16">
        <f t="shared" si="13"/>
        <v>0.10665351562343303</v>
      </c>
      <c r="G54" s="16">
        <f t="shared" si="13"/>
        <v>0.10993568290788219</v>
      </c>
      <c r="H54" s="16">
        <f t="shared" si="13"/>
        <v>0.1290580858105834</v>
      </c>
      <c r="I54" s="16">
        <f t="shared" si="13"/>
        <v>9.7445665529911865E-2</v>
      </c>
      <c r="J54" s="16">
        <f t="shared" ref="J54" si="14">J39/J47</f>
        <v>8.0598945485691978E-2</v>
      </c>
    </row>
    <row r="55" spans="1:10" x14ac:dyDescent="0.25">
      <c r="A55" s="2" t="s">
        <v>100</v>
      </c>
      <c r="B55" s="16">
        <f t="shared" ref="B55:I55" si="15">B40/B48</f>
        <v>0.10448727796403397</v>
      </c>
      <c r="C55" s="16">
        <f t="shared" si="15"/>
        <v>9.755021744329205E-2</v>
      </c>
      <c r="D55" s="16">
        <f t="shared" si="15"/>
        <v>0.11074793050098862</v>
      </c>
      <c r="E55" s="16">
        <f t="shared" si="15"/>
        <v>0.10681206631955512</v>
      </c>
      <c r="F55" s="16">
        <f t="shared" si="15"/>
        <v>0.12772117746606493</v>
      </c>
      <c r="G55" s="16">
        <f t="shared" si="15"/>
        <v>0.12689797647416134</v>
      </c>
      <c r="H55" s="16">
        <f t="shared" si="15"/>
        <v>0.12500958735908266</v>
      </c>
      <c r="I55" s="16">
        <f t="shared" si="15"/>
        <v>0.12493430012799181</v>
      </c>
      <c r="J55" s="16">
        <f t="shared" ref="J55" si="16">J40/J48</f>
        <v>9.8497105591073983E-2</v>
      </c>
    </row>
    <row r="56" spans="1:10" x14ac:dyDescent="0.25">
      <c r="A56" s="43" t="s">
        <v>101</v>
      </c>
      <c r="B56" s="16">
        <f t="shared" ref="B56:I56" si="17">B41/B49</f>
        <v>0.12482187072517276</v>
      </c>
      <c r="C56" s="16">
        <f t="shared" si="17"/>
        <v>0.10824246670599148</v>
      </c>
      <c r="D56" s="16">
        <f t="shared" si="17"/>
        <v>0.11857689082728307</v>
      </c>
      <c r="E56" s="16">
        <f t="shared" si="17"/>
        <v>0.10859461545762321</v>
      </c>
      <c r="F56" s="16">
        <f t="shared" si="17"/>
        <v>0.12358177045168572</v>
      </c>
      <c r="G56" s="16">
        <f t="shared" si="17"/>
        <v>0.13067109440403735</v>
      </c>
      <c r="H56" s="16">
        <f t="shared" si="17"/>
        <v>0.13846776551768528</v>
      </c>
      <c r="I56" s="16">
        <f t="shared" si="17"/>
        <v>0.10751810138871816</v>
      </c>
      <c r="J56" s="16">
        <f t="shared" ref="J56" si="18">J41/J49</f>
        <v>9.2941150324321362E-2</v>
      </c>
    </row>
    <row r="57" spans="1:10" x14ac:dyDescent="0.25">
      <c r="A57" s="43" t="s">
        <v>102</v>
      </c>
      <c r="B57" s="16">
        <f t="shared" ref="B57:I57" si="19">B42/B50</f>
        <v>9.9264161938216314E-2</v>
      </c>
      <c r="C57" s="16">
        <f t="shared" si="19"/>
        <v>0.10539502736238117</v>
      </c>
      <c r="D57" s="16">
        <f t="shared" si="19"/>
        <v>8.9367396310372466E-2</v>
      </c>
      <c r="E57" s="16">
        <f t="shared" si="19"/>
        <v>0.12221863537227547</v>
      </c>
      <c r="F57" s="16">
        <f t="shared" si="19"/>
        <v>0.11094105817890365</v>
      </c>
      <c r="G57" s="16">
        <f t="shared" si="19"/>
        <v>0.11277132573479944</v>
      </c>
      <c r="H57" s="16">
        <f t="shared" si="19"/>
        <v>0.12989618692735463</v>
      </c>
      <c r="I57" s="16">
        <f t="shared" si="19"/>
        <v>0.10332464224343488</v>
      </c>
      <c r="J57" s="16">
        <f t="shared" ref="J57" si="20">J42/J50</f>
        <v>8.7403534010124434E-2</v>
      </c>
    </row>
    <row r="59" spans="1:10" x14ac:dyDescent="0.25">
      <c r="B59" t="s">
        <v>85</v>
      </c>
    </row>
    <row r="60" spans="1:10" x14ac:dyDescent="0.25">
      <c r="A60" s="2" t="s">
        <v>98</v>
      </c>
      <c r="B60" s="16">
        <f>(Electranet!B18+Electranet!L18+Electranet!V18+Electranet!AF18)/B46</f>
        <v>-1.7698917619269505E-2</v>
      </c>
      <c r="C60" s="16">
        <f>(Electranet!C18+Electranet!M18+Electranet!W18+Electranet!AG18)/C46</f>
        <v>-2.4917983635775548E-2</v>
      </c>
      <c r="D60" s="16">
        <f>(Electranet!D18+Electranet!N18+Electranet!X18+Electranet!AH18)/D46</f>
        <v>-1.8665867435981283E-3</v>
      </c>
      <c r="E60" s="16">
        <f>(Electranet!E18+Electranet!O18+Electranet!Y18+Electranet!AI18)/E46</f>
        <v>-2.2231411592853599E-2</v>
      </c>
      <c r="F60" s="16">
        <f>(Electranet!F18+Electranet!P18+Electranet!Z18+Electranet!AJ18)/F46</f>
        <v>-2.0980360738549135E-2</v>
      </c>
      <c r="G60" s="16">
        <f>(Electranet!G18+Electranet!Q18+Electranet!AA18+Electranet!AK18)/G46</f>
        <v>-1.9481519916939416E-2</v>
      </c>
      <c r="H60" s="16">
        <f>(Electranet!H18+Electranet!R18+Electranet!AB18+Electranet!AL18)/H46</f>
        <v>-3.6627540969359801E-2</v>
      </c>
      <c r="I60" s="16">
        <f>(Electranet!I18+Electranet!S18+Electranet!AC18+Electranet!AM18)/I46</f>
        <v>-2.2553278187258202E-2</v>
      </c>
      <c r="J60" s="16">
        <f>(Electranet!J18+Electranet!T18+Electranet!AD18+Electranet!AN18)/J46</f>
        <v>-1.5489254143363206E-2</v>
      </c>
    </row>
    <row r="61" spans="1:10" x14ac:dyDescent="0.25">
      <c r="A61" s="2" t="s">
        <v>99</v>
      </c>
      <c r="B61" s="16">
        <f>(Powerlink!B18+Powerlink!L18+Powerlink!V18+Powerlink!AF18)/AUC!B47</f>
        <v>-1.8806355516326964E-2</v>
      </c>
      <c r="C61" s="16">
        <f>(Powerlink!C18+Powerlink!M18+Powerlink!W18+Powerlink!AG18)/AUC!C47</f>
        <v>-2.4019733903359465E-2</v>
      </c>
      <c r="D61" s="16">
        <f>(Powerlink!D18+Powerlink!N18+Powerlink!X18+Powerlink!AH18)/AUC!D47</f>
        <v>-9.6523860118236833E-3</v>
      </c>
      <c r="E61" s="16">
        <f>(Powerlink!E18+Powerlink!O18+Powerlink!Y18+Powerlink!AI18)/AUC!E47</f>
        <v>-2.5277368913319713E-2</v>
      </c>
      <c r="F61" s="16">
        <f>(Powerlink!F18+Powerlink!P18+Powerlink!Z18+Powerlink!AJ18)/AUC!F47</f>
        <v>-1.6724782874883375E-2</v>
      </c>
      <c r="G61" s="16">
        <f>(Powerlink!G18+Powerlink!Q18+Powerlink!AA18+Powerlink!AK18)/AUC!G47</f>
        <v>-1.2360183763416585E-2</v>
      </c>
      <c r="H61" s="16">
        <f>(Powerlink!H18+Powerlink!R18+Powerlink!AB18+Powerlink!AL18)/AUC!H47</f>
        <v>-2.8868160486115246E-2</v>
      </c>
      <c r="I61" s="16">
        <f>(Powerlink!I18+Powerlink!S18+Powerlink!AC18+Powerlink!AM18)/AUC!I47</f>
        <v>-1.55299671046673E-2</v>
      </c>
      <c r="J61" s="16">
        <f>(Powerlink!J18+Powerlink!T18+Powerlink!AD18+Powerlink!AN18)/AUC!J47</f>
        <v>-1.236878696309838E-2</v>
      </c>
    </row>
    <row r="62" spans="1:10" x14ac:dyDescent="0.25">
      <c r="A62" s="2" t="s">
        <v>100</v>
      </c>
      <c r="B62" s="16">
        <f>('SP AusNet'!B18+'SP AusNet'!L18+'SP AusNet'!V18+'SP AusNet'!AF18)/AUC!B48</f>
        <v>-1.9823799725917714E-2</v>
      </c>
      <c r="C62" s="16">
        <f>('SP AusNet'!C18+'SP AusNet'!M18+'SP AusNet'!W18+'SP AusNet'!AG18)/AUC!C48</f>
        <v>-1.7557236965589182E-2</v>
      </c>
      <c r="D62" s="16">
        <f>('SP AusNet'!D18+'SP AusNet'!N18+'SP AusNet'!X18+'SP AusNet'!AH18)/AUC!D48</f>
        <v>-2.6097343889458457E-2</v>
      </c>
      <c r="E62" s="16">
        <f>('SP AusNet'!E18+'SP AusNet'!O18+'SP AusNet'!Y18+'SP AusNet'!AI18)/AUC!E48</f>
        <v>-1.5019275157843166E-2</v>
      </c>
      <c r="F62" s="16">
        <f>('SP AusNet'!F18+'SP AusNet'!P18+'SP AusNet'!Z18+'SP AusNet'!AJ18)/AUC!F48</f>
        <v>-3.3308100338702185E-2</v>
      </c>
      <c r="G62" s="16">
        <f>('SP AusNet'!G18+'SP AusNet'!Q18+'SP AusNet'!AA18+'SP AusNet'!AK18)/AUC!G48</f>
        <v>-3.0266143713060301E-2</v>
      </c>
      <c r="H62" s="16">
        <f>('SP AusNet'!H18+'SP AusNet'!R18+'SP AusNet'!AB18+'SP AusNet'!AL18)/AUC!H48</f>
        <v>-2.6807031731910663E-2</v>
      </c>
      <c r="I62" s="16">
        <f>('SP AusNet'!I18+'SP AusNet'!S18+'SP AusNet'!AC18+'SP AusNet'!AM18)/AUC!I48</f>
        <v>-3.6721810589317318E-2</v>
      </c>
      <c r="J62" s="16">
        <f>('SP AusNet'!J18+'SP AusNet'!T18+'SP AusNet'!AD18+'SP AusNet'!AN18)/AUC!J48</f>
        <v>-2.8221715330051113E-2</v>
      </c>
    </row>
    <row r="63" spans="1:10" x14ac:dyDescent="0.25">
      <c r="A63" s="43" t="s">
        <v>101</v>
      </c>
      <c r="B63" s="16">
        <f>(Transend!B18+Transend!L18+Transend!V18+Transend!AF18)/AUC!B49</f>
        <v>-4.005743175393453E-2</v>
      </c>
      <c r="C63" s="16">
        <f>(Transend!C18+Transend!M18+Transend!W18+Transend!AG18)/AUC!C49</f>
        <v>-2.6900321367666531E-2</v>
      </c>
      <c r="D63" s="16">
        <f>(Transend!D18+Transend!N18+Transend!X18+Transend!AH18)/AUC!D49</f>
        <v>-3.1671179496638835E-2</v>
      </c>
      <c r="E63" s="16">
        <f>(Transend!E18+Transend!O18+Transend!Y18+Transend!AI18)/AUC!E49</f>
        <v>-1.4137325680836125E-2</v>
      </c>
      <c r="F63" s="16">
        <f>(Transend!F18+Transend!P18+Transend!Z18+Transend!AJ18)/AUC!F49</f>
        <v>-3.3688033403044701E-2</v>
      </c>
      <c r="G63" s="16">
        <f>(Transend!G18+Transend!Q18+Transend!AA18+Transend!AK18)/AUC!G49</f>
        <v>-3.3074669409495987E-2</v>
      </c>
      <c r="H63" s="16">
        <f>(Transend!H18+Transend!R18+Transend!AB18+Transend!AL18)/AUC!H49</f>
        <v>-3.822751925241151E-2</v>
      </c>
      <c r="I63" s="16">
        <f>(Transend!I18+Transend!S18+Transend!AC18+Transend!AM18)/AUC!I49</f>
        <v>-2.5593793486303675E-2</v>
      </c>
      <c r="J63" s="16">
        <f>(Transend!J18+Transend!T18+Transend!AD18+Transend!AN18)/AUC!J49</f>
        <v>-2.4697145145829335E-2</v>
      </c>
    </row>
    <row r="64" spans="1:10" x14ac:dyDescent="0.25">
      <c r="A64" s="43" t="s">
        <v>102</v>
      </c>
      <c r="B64" s="16">
        <f>(Transgrid!B18+Transgrid!L18+Transgrid!V18+Transgrid!AF18)/AUC!B50</f>
        <v>-1.6276944622428145E-2</v>
      </c>
      <c r="C64" s="16">
        <f>(Transgrid!C18+Transgrid!M18+Transgrid!W18+Transgrid!AG18)/AUC!C50</f>
        <v>-2.3329514138046736E-2</v>
      </c>
      <c r="D64" s="16">
        <f>(Transgrid!D18+Transgrid!N18+Transgrid!X18+Transgrid!AH18)/AUC!D50</f>
        <v>-5.8694162864421492E-3</v>
      </c>
      <c r="E64" s="16">
        <f>(Transgrid!E18+Transgrid!O18+Transgrid!Y18+Transgrid!AI18)/AUC!E50</f>
        <v>-2.4582451572074032E-2</v>
      </c>
      <c r="F64" s="16">
        <f>(Transgrid!F18+Transgrid!P18+Transgrid!Z18+Transgrid!AJ18)/AUC!F50</f>
        <v>-2.1010106608052574E-2</v>
      </c>
      <c r="G64" s="16">
        <f>(Transgrid!G18+Transgrid!Q18+Transgrid!AA18+Transgrid!AK18)/AUC!G50</f>
        <v>-1.5180589106201842E-2</v>
      </c>
      <c r="H64" s="16">
        <f>(Transgrid!H18+Transgrid!R18+Transgrid!AB18+Transgrid!AL18)/AUC!H50</f>
        <v>-2.962469695254338E-2</v>
      </c>
      <c r="I64" s="16">
        <f>(Transgrid!I18+Transgrid!S18+Transgrid!AC18+Transgrid!AM18)/AUC!I50</f>
        <v>-2.140013120911009E-2</v>
      </c>
      <c r="J64" s="16">
        <f>(Transgrid!J18+Transgrid!T18+Transgrid!AD18+Transgrid!AN18)/AUC!J50</f>
        <v>-1.9058266948942724E-2</v>
      </c>
    </row>
    <row r="66" spans="1:10" x14ac:dyDescent="0.25">
      <c r="B66" t="s">
        <v>87</v>
      </c>
    </row>
    <row r="67" spans="1:10" x14ac:dyDescent="0.25">
      <c r="A67" s="2" t="s">
        <v>98</v>
      </c>
      <c r="B67" s="16">
        <f>(Electranet!B31+Electranet!L31+Electranet!V31+Electranet!AF31)/B46</f>
        <v>8.1208898121647083E-2</v>
      </c>
      <c r="C67" s="16">
        <f>(Electranet!C31+Electranet!M31+Electranet!W31+Electranet!AG31)/C46</f>
        <v>7.9346235294760134E-2</v>
      </c>
      <c r="D67" s="16">
        <f>(Electranet!D31+Electranet!N31+Electranet!X31+Electranet!AH31)/D46</f>
        <v>8.3678140519443098E-2</v>
      </c>
      <c r="E67" s="16">
        <f>(Electranet!E31+Electranet!O31+Electranet!Y31+Electranet!AI31)/E46</f>
        <v>9.4423572137208409E-2</v>
      </c>
      <c r="F67" s="16">
        <f>(Electranet!F31+Electranet!P31+Electranet!Z31+Electranet!AJ31)/F46</f>
        <v>8.8272185470232384E-2</v>
      </c>
      <c r="G67" s="16">
        <f>(Electranet!G31+Electranet!Q31+Electranet!AA31+Electranet!AK31)/G46</f>
        <v>9.6351811949760932E-2</v>
      </c>
      <c r="H67" s="16">
        <f>(Electranet!H31+Electranet!R31+Electranet!AB31+Electranet!AL31)/H46</f>
        <v>9.6095149088769233E-2</v>
      </c>
      <c r="I67" s="16">
        <f>(Electranet!I31+Electranet!S31+Electranet!AC31+Electranet!AM31)/I46</f>
        <v>8.0253521108341927E-2</v>
      </c>
      <c r="J67" s="16">
        <f>(Electranet!J31+Electranet!T31+Electranet!AD31+Electranet!AN31)/J46</f>
        <v>6.7885385889877789E-2</v>
      </c>
    </row>
    <row r="68" spans="1:10" x14ac:dyDescent="0.25">
      <c r="A68" s="2" t="s">
        <v>99</v>
      </c>
      <c r="B68" s="16">
        <f>(Powerlink!B31+Powerlink!L31+Powerlink!V31+Powerlink!AF31)/B47</f>
        <v>8.1208898121647083E-2</v>
      </c>
      <c r="C68" s="16">
        <f>(Powerlink!C31+Powerlink!M31+Powerlink!W31+Powerlink!AG31)/C47</f>
        <v>7.9346235294760148E-2</v>
      </c>
      <c r="D68" s="16">
        <f>(Powerlink!D31+Powerlink!N31+Powerlink!X31+Powerlink!AH31)/D47</f>
        <v>8.3678140519443098E-2</v>
      </c>
      <c r="E68" s="16">
        <f>(Powerlink!E31+Powerlink!O31+Powerlink!Y31+Powerlink!AI31)/E47</f>
        <v>9.4423572137208395E-2</v>
      </c>
      <c r="F68" s="16">
        <f>(Powerlink!F31+Powerlink!P31+Powerlink!Z31+Powerlink!AJ31)/F47</f>
        <v>8.8272185470232384E-2</v>
      </c>
      <c r="G68" s="16">
        <f>(Powerlink!G31+Powerlink!Q31+Powerlink!AA31+Powerlink!AK31)/G47</f>
        <v>9.6351811949760918E-2</v>
      </c>
      <c r="H68" s="16">
        <f>(Powerlink!H31+Powerlink!R31+Powerlink!AB31+Powerlink!AL31)/H47</f>
        <v>9.6095149088769205E-2</v>
      </c>
      <c r="I68" s="16">
        <f>(Powerlink!I31+Powerlink!S31+Powerlink!AC31+Powerlink!AM31)/I47</f>
        <v>8.0253521108341927E-2</v>
      </c>
      <c r="J68" s="16">
        <f>(Powerlink!J31+Powerlink!T31+Powerlink!AD31+Powerlink!AN31)/J47</f>
        <v>6.7885385889877775E-2</v>
      </c>
    </row>
    <row r="69" spans="1:10" x14ac:dyDescent="0.25">
      <c r="A69" s="2" t="s">
        <v>100</v>
      </c>
      <c r="B69" s="16">
        <f>('SP AusNet'!AF31+'SP AusNet'!V31+'SP AusNet'!L31+'SP AusNet'!B31)/B48</f>
        <v>8.2582351484739636E-2</v>
      </c>
      <c r="C69" s="16">
        <f>('SP AusNet'!AG31+'SP AusNet'!W31+'SP AusNet'!M31+'SP AusNet'!C31)/C48</f>
        <v>7.8935843125464367E-2</v>
      </c>
      <c r="D69" s="16">
        <f>('SP AusNet'!AH31+'SP AusNet'!X31+'SP AusNet'!N31+'SP AusNet'!D31)/D48</f>
        <v>8.2621487495606744E-2</v>
      </c>
      <c r="E69" s="16">
        <f>('SP AusNet'!AI31+'SP AusNet'!Y31+'SP AusNet'!O31+'SP AusNet'!E31)/E48</f>
        <v>9.0796434125312062E-2</v>
      </c>
      <c r="F69" s="16">
        <f>('SP AusNet'!AJ31+'SP AusNet'!Z31+'SP AusNet'!P31+'SP AusNet'!F31)/F48</f>
        <v>9.1145782259886565E-2</v>
      </c>
      <c r="G69" s="16">
        <f>('SP AusNet'!AK31+'SP AusNet'!AA31+'SP AusNet'!Q31+'SP AusNet'!G31)/G48</f>
        <v>9.4279655314435024E-2</v>
      </c>
      <c r="H69" s="16">
        <f>('SP AusNet'!AL31+'SP AusNet'!AB31+'SP AusNet'!R31+'SP AusNet'!H31)/H48</f>
        <v>9.6674738023428214E-2</v>
      </c>
      <c r="I69" s="16">
        <f>('SP AusNet'!AM31+'SP AusNet'!AC31+'SP AusNet'!S31+'SP AusNet'!I31)/I48</f>
        <v>8.5675714735990963E-2</v>
      </c>
      <c r="J69" s="16">
        <f>('SP AusNet'!AN31+'SP AusNet'!AD31+'SP AusNet'!T31+'SP AusNet'!J31)/J48</f>
        <v>6.9581830208523418E-2</v>
      </c>
    </row>
    <row r="70" spans="1:10" x14ac:dyDescent="0.25">
      <c r="A70" s="43" t="s">
        <v>101</v>
      </c>
      <c r="B70" s="16">
        <f>(Transend!AF31+Transend!V31+Transend!L31+Transend!B31)/B49</f>
        <v>8.1208898121647083E-2</v>
      </c>
      <c r="C70" s="16">
        <f>(Transend!AG31+Transend!W31+Transend!M31+Transend!C31)/C49</f>
        <v>7.9346235294760148E-2</v>
      </c>
      <c r="D70" s="16">
        <f>(Transend!AH31+Transend!X31+Transend!N31+Transend!D31)/D49</f>
        <v>8.3678140519443098E-2</v>
      </c>
      <c r="E70" s="16">
        <f>(Transend!AI31+Transend!Y31+Transend!O31+Transend!E31)/E49</f>
        <v>9.4423572137208395E-2</v>
      </c>
      <c r="F70" s="16">
        <f>(Transend!AJ31+Transend!Z31+Transend!P31+Transend!F31)/F49</f>
        <v>8.8272185470232384E-2</v>
      </c>
      <c r="G70" s="16">
        <f>(Transend!AK31+Transend!AA31+Transend!Q31+Transend!G31)/G49</f>
        <v>9.6351811949760932E-2</v>
      </c>
      <c r="H70" s="16">
        <f>(Transend!AL31+Transend!AB31+Transend!R31+Transend!H31)/H49</f>
        <v>9.6095149088769219E-2</v>
      </c>
      <c r="I70" s="16">
        <f>(Transend!AM31+Transend!AC31+Transend!S31+Transend!I31)/I49</f>
        <v>8.0253521108341913E-2</v>
      </c>
      <c r="J70" s="16">
        <f>(Transend!AN31+Transend!AD31+Transend!T31+Transend!J31)/J49</f>
        <v>6.7885385889877775E-2</v>
      </c>
    </row>
    <row r="71" spans="1:10" x14ac:dyDescent="0.25">
      <c r="A71" s="43" t="s">
        <v>102</v>
      </c>
      <c r="B71" s="16">
        <f>(Transgrid!B31+Transgrid!L31+Transgrid!V31+Transgrid!AF31)/B50</f>
        <v>8.1208898121647083E-2</v>
      </c>
      <c r="C71" s="16">
        <f>(Transgrid!C31+Transgrid!M31+Transgrid!W31+Transgrid!AG31)/C50</f>
        <v>7.9346235294760134E-2</v>
      </c>
      <c r="D71" s="16">
        <f>(Transgrid!D31+Transgrid!N31+Transgrid!X31+Transgrid!AH31)/D50</f>
        <v>8.3678140519443084E-2</v>
      </c>
      <c r="E71" s="16">
        <f>(Transgrid!E31+Transgrid!O31+Transgrid!Y31+Transgrid!AI31)/E50</f>
        <v>9.4423572137208381E-2</v>
      </c>
      <c r="F71" s="16">
        <f>(Transgrid!F31+Transgrid!P31+Transgrid!Z31+Transgrid!AJ31)/F50</f>
        <v>8.8272185470232384E-2</v>
      </c>
      <c r="G71" s="16">
        <f>(Transgrid!G31+Transgrid!Q31+Transgrid!AA31+Transgrid!AK31)/G50</f>
        <v>9.6351811949760946E-2</v>
      </c>
      <c r="H71" s="16">
        <f>(Transgrid!H31+Transgrid!R31+Transgrid!AB31+Transgrid!AL31)/H50</f>
        <v>9.6095149088769219E-2</v>
      </c>
      <c r="I71" s="16">
        <f>(Transgrid!I31+Transgrid!S31+Transgrid!AC31+Transgrid!AM31)/I50</f>
        <v>8.0253521108341927E-2</v>
      </c>
      <c r="J71" s="16">
        <f>(Transgrid!J31+Transgrid!T31+Transgrid!AD31+Transgrid!AN31)/J50</f>
        <v>6.7885385889877775E-2</v>
      </c>
    </row>
    <row r="73" spans="1:10" x14ac:dyDescent="0.25">
      <c r="B73" t="s">
        <v>88</v>
      </c>
    </row>
    <row r="74" spans="1:10" x14ac:dyDescent="0.25">
      <c r="A74" s="2" t="s">
        <v>98</v>
      </c>
      <c r="B74" s="44">
        <f>(Electranet!B51+Electranet!L51+Electranet!V51+Electranet!AF51)/B46</f>
        <v>1.7783191941410804E-3</v>
      </c>
      <c r="C74" s="44">
        <f>(Electranet!C51+Electranet!M51+Electranet!W51+Electranet!AG51)/C46</f>
        <v>2.7193346713536692E-3</v>
      </c>
      <c r="D74" s="44">
        <f>(Electranet!D51+Electranet!N51+Electranet!X51+Electranet!AH51)/D46</f>
        <v>-1.8016422407267184E-4</v>
      </c>
      <c r="E74" s="44">
        <f>(Electranet!E51+Electranet!O51+Electranet!Y51+Electranet!AI51)/E46</f>
        <v>3.2126116629930461E-3</v>
      </c>
      <c r="F74" s="44">
        <f>(Electranet!F51+Electranet!P51+Electranet!Z51+Electranet!AJ51)/F46</f>
        <v>1.6587661006186778E-3</v>
      </c>
      <c r="G74" s="44">
        <f>(Electranet!G51+Electranet!Q51+Electranet!AA51+Electranet!AK51)/G46</f>
        <v>1.238924678836636E-3</v>
      </c>
      <c r="H74" s="44">
        <f>(Electranet!H51+Electranet!R51+Electranet!AB51+Electranet!AL51)/H46</f>
        <v>4.1763526707219792E-3</v>
      </c>
      <c r="I74" s="44">
        <f>(Electranet!I51+Electranet!S51+Electranet!AC51+Electranet!AM51)/I46</f>
        <v>1.6709899259828671E-3</v>
      </c>
      <c r="J74" s="44">
        <f>(Electranet!J51+Electranet!T51+Electranet!AD51+Electranet!AN51)/J46</f>
        <v>3.580494929004797E-4</v>
      </c>
    </row>
    <row r="75" spans="1:10" x14ac:dyDescent="0.25">
      <c r="A75" s="2" t="s">
        <v>99</v>
      </c>
      <c r="B75" s="44">
        <f>(Powerlink!B51+Powerlink!L51+Powerlink!V51+Powerlink!AF51)/B46</f>
        <v>4.4063362726973771E-3</v>
      </c>
      <c r="C75" s="44">
        <f>(Powerlink!C51+Powerlink!M51+Powerlink!W51+Powerlink!AG51)/C46</f>
        <v>7.343348888404942E-3</v>
      </c>
      <c r="D75" s="44">
        <f>(Powerlink!D51+Powerlink!N51+Powerlink!X51+Powerlink!AH51)/D46</f>
        <v>-5.0970407359753631E-4</v>
      </c>
      <c r="E75" s="44">
        <f>(Powerlink!E51+Powerlink!O51+Powerlink!Y51+Powerlink!AI51)/E46</f>
        <v>1.0005702923581147E-2</v>
      </c>
      <c r="F75" s="44">
        <f>(Powerlink!F51+Powerlink!P51+Powerlink!Z51+Powerlink!AJ51)/F46</f>
        <v>5.7893574987299941E-3</v>
      </c>
      <c r="G75" s="44">
        <f>(Powerlink!G51+Powerlink!Q51+Powerlink!AA51+Powerlink!AK51)/G46</f>
        <v>4.6783898241797043E-3</v>
      </c>
      <c r="H75" s="44">
        <f>(Powerlink!H51+Powerlink!R51+Powerlink!AB51+Powerlink!AL51)/H46</f>
        <v>1.6038072970200455E-2</v>
      </c>
      <c r="I75" s="44">
        <f>(Powerlink!I51+Powerlink!S51+Powerlink!AC51+Powerlink!AM51)/I46</f>
        <v>5.6349140248694194E-3</v>
      </c>
      <c r="J75" s="44">
        <f>(Powerlink!J51+Powerlink!T51+Powerlink!AD51+Powerlink!AN51)/J46</f>
        <v>1.1419187635460281E-3</v>
      </c>
    </row>
    <row r="76" spans="1:10" x14ac:dyDescent="0.25">
      <c r="A76" s="2" t="s">
        <v>100</v>
      </c>
      <c r="B76" s="44">
        <f>('SP AusNet'!B51+'SP AusNet'!L51+'SP AusNet'!V51+'SP AusNet'!AF51)/B48</f>
        <v>2.0811267533766067E-3</v>
      </c>
      <c r="C76" s="44">
        <f>('SP AusNet'!C51+'SP AusNet'!M51+'SP AusNet'!W51+'SP AusNet'!AG51)/C48</f>
        <v>1.0571373522384917E-3</v>
      </c>
      <c r="D76" s="44">
        <f>('SP AusNet'!D51+'SP AusNet'!N51+'SP AusNet'!X51+'SP AusNet'!AH51)/D48</f>
        <v>2.0290991159233967E-3</v>
      </c>
      <c r="E76" s="44">
        <f>('SP AusNet'!E51+'SP AusNet'!O51+'SP AusNet'!Y51+'SP AusNet'!AI51)/E48</f>
        <v>9.9635703639988312E-4</v>
      </c>
      <c r="F76" s="44">
        <f>('SP AusNet'!F51+'SP AusNet'!P51+'SP AusNet'!Z51+'SP AusNet'!AJ51)/F48</f>
        <v>3.2672948674761625E-3</v>
      </c>
      <c r="G76" s="44">
        <f>('SP AusNet'!G51+'SP AusNet'!Q51+'SP AusNet'!AA51+'SP AusNet'!AK51)/G48</f>
        <v>2.3521774466660319E-3</v>
      </c>
      <c r="H76" s="44">
        <f>('SP AusNet'!H51+'SP AusNet'!R51+'SP AusNet'!AB51+'SP AusNet'!AL51)/H48</f>
        <v>1.5278176037437764E-3</v>
      </c>
      <c r="I76" s="44">
        <f>('SP AusNet'!I51+'SP AusNet'!S51+'SP AusNet'!AC51+'SP AusNet'!AM51)/I48</f>
        <v>2.5367748026835159E-3</v>
      </c>
      <c r="J76" s="44">
        <f>('SP AusNet'!J51+'SP AusNet'!T51+'SP AusNet'!AD51+'SP AusNet'!AN51)/J48</f>
        <v>6.935600524994673E-4</v>
      </c>
    </row>
    <row r="77" spans="1:10" x14ac:dyDescent="0.25">
      <c r="A77" s="43" t="s">
        <v>101</v>
      </c>
      <c r="B77" s="44">
        <f>(Transend!B51+Transend!L51+Transend!V51+Transend!AF51)/B48</f>
        <v>1.1412424050358195E-3</v>
      </c>
      <c r="C77" s="44">
        <f>(Transend!C51+Transend!M51+Transend!W51+Transend!AG51)/C48</f>
        <v>6.7923590030057014E-4</v>
      </c>
      <c r="D77" s="44">
        <f>(Transend!D51+Transend!N51+Transend!X51+Transend!AH51)/D48</f>
        <v>1.2031183087046354E-3</v>
      </c>
      <c r="E77" s="44">
        <f>(Transend!E51+Transend!O51+Transend!Y51+Transend!AI51)/E48</f>
        <v>1.1871770969823509E-5</v>
      </c>
      <c r="F77" s="44">
        <f>(Transend!F51+Transend!P51+Transend!Z51+Transend!AJ51)/F48</f>
        <v>6.2036098034826007E-4</v>
      </c>
      <c r="G77" s="44">
        <f>(Transend!G51+Transend!Q51+Transend!AA51+Transend!AK51)/G48</f>
        <v>4.8595119252391617E-4</v>
      </c>
      <c r="H77" s="44">
        <f>(Transend!H51+Transend!R51+Transend!AB51+Transend!AL51)/H48</f>
        <v>1.9599513564235076E-3</v>
      </c>
      <c r="I77" s="44">
        <f>(Transend!I51+Transend!S51+Transend!AC51+Transend!AM51)/I48</f>
        <v>8.1663859157702007E-4</v>
      </c>
      <c r="J77" s="44">
        <f>(Transend!J51+Transend!T51+Transend!AD51+Transend!AN51)/J48</f>
        <v>1.7827017084703814E-4</v>
      </c>
    </row>
    <row r="78" spans="1:10" x14ac:dyDescent="0.25">
      <c r="A78" s="43" t="s">
        <v>102</v>
      </c>
      <c r="B78" s="44">
        <f>(Transgrid!B51+Transgrid!L51+Transgrid!V51+Transgrid!AF51)/B48</f>
        <v>2.6419776913448483E-3</v>
      </c>
      <c r="C78" s="44">
        <f>(Transgrid!C51+Transgrid!M51+Transgrid!W51+Transgrid!AG51)/C48</f>
        <v>4.1443393116963132E-3</v>
      </c>
      <c r="D78" s="44">
        <f>(Transgrid!D51+Transgrid!N51+Transgrid!X51+Transgrid!AH51)/D48</f>
        <v>-2.7914131444245374E-4</v>
      </c>
      <c r="E78" s="44">
        <f>(Transgrid!E51+Transgrid!O51+Transgrid!Y51+Transgrid!AI51)/E48</f>
        <v>4.9073456395681055E-3</v>
      </c>
      <c r="F78" s="44">
        <f>(Transgrid!F51+Transgrid!P51+Transgrid!Z51+Transgrid!AJ51)/F48</f>
        <v>2.8671886835078416E-3</v>
      </c>
      <c r="G78" s="44">
        <f>(Transgrid!G51+Transgrid!Q51+Transgrid!AA51+Transgrid!AK51)/G48</f>
        <v>2.2176316866714249E-3</v>
      </c>
      <c r="H78" s="44">
        <f>(Transgrid!H51+Transgrid!R51+Transgrid!AB51+Transgrid!AL51)/H48</f>
        <v>7.9137171733697307E-3</v>
      </c>
      <c r="I78" s="44">
        <f>(Transgrid!I51+Transgrid!S51+Transgrid!AC51+Transgrid!AM51)/I48</f>
        <v>3.2538133139391103E-3</v>
      </c>
      <c r="J78" s="44">
        <f>(Transgrid!J51+Transgrid!T51+Transgrid!AD51+Transgrid!AN51)/J48</f>
        <v>9.3481284717976182E-4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75"/>
  <sheetViews>
    <sheetView topLeftCell="V1" workbookViewId="0">
      <selection activeCell="AF14" sqref="AF14"/>
    </sheetView>
  </sheetViews>
  <sheetFormatPr defaultRowHeight="15" x14ac:dyDescent="0.25"/>
  <cols>
    <col min="1" max="1" width="33" customWidth="1"/>
    <col min="2" max="10" width="11.7109375" customWidth="1"/>
    <col min="12" max="40" width="11.7109375" customWidth="1"/>
  </cols>
  <sheetData>
    <row r="2" spans="1:40" x14ac:dyDescent="0.25">
      <c r="A2" s="4" t="s">
        <v>4</v>
      </c>
    </row>
    <row r="3" spans="1:40" x14ac:dyDescent="0.25">
      <c r="A3" s="28" t="s">
        <v>0</v>
      </c>
      <c r="L3" s="28" t="s">
        <v>1</v>
      </c>
    </row>
    <row r="5" spans="1:40" x14ac:dyDescent="0.25">
      <c r="A5" t="s">
        <v>89</v>
      </c>
      <c r="L5" t="s">
        <v>90</v>
      </c>
    </row>
    <row r="7" spans="1:40" x14ac:dyDescent="0.25">
      <c r="A7" s="28" t="s">
        <v>91</v>
      </c>
      <c r="L7" s="28" t="s">
        <v>3</v>
      </c>
    </row>
    <row r="9" spans="1:40" x14ac:dyDescent="0.25">
      <c r="A9" t="s">
        <v>92</v>
      </c>
      <c r="L9" t="s">
        <v>93</v>
      </c>
    </row>
    <row r="11" spans="1:40" x14ac:dyDescent="0.25">
      <c r="A11" s="4" t="s">
        <v>94</v>
      </c>
    </row>
    <row r="12" spans="1:40" x14ac:dyDescent="0.25">
      <c r="B12" t="s">
        <v>56</v>
      </c>
      <c r="L12" t="s">
        <v>69</v>
      </c>
      <c r="V12" s="21" t="s">
        <v>91</v>
      </c>
      <c r="AF12" t="s">
        <v>3</v>
      </c>
    </row>
    <row r="13" spans="1:40" x14ac:dyDescent="0.25">
      <c r="B13" s="3">
        <v>2006</v>
      </c>
      <c r="C13" s="3">
        <v>2007</v>
      </c>
      <c r="D13" s="3">
        <v>2008</v>
      </c>
      <c r="E13" s="3">
        <v>2009</v>
      </c>
      <c r="F13" s="3">
        <v>2010</v>
      </c>
      <c r="G13" s="3">
        <v>2011</v>
      </c>
      <c r="H13" s="3">
        <v>2012</v>
      </c>
      <c r="I13" s="3">
        <v>2013</v>
      </c>
      <c r="J13" s="43">
        <v>2014</v>
      </c>
      <c r="L13" s="3">
        <v>2006</v>
      </c>
      <c r="M13" s="3">
        <v>2007</v>
      </c>
      <c r="N13" s="3">
        <v>2008</v>
      </c>
      <c r="O13" s="3">
        <v>2009</v>
      </c>
      <c r="P13" s="3">
        <v>2010</v>
      </c>
      <c r="Q13" s="3">
        <v>2011</v>
      </c>
      <c r="R13" s="3">
        <v>2012</v>
      </c>
      <c r="S13" s="3">
        <v>2013</v>
      </c>
      <c r="T13" s="3">
        <v>2014</v>
      </c>
      <c r="V13" s="3">
        <v>2006</v>
      </c>
      <c r="W13" s="3">
        <v>2007</v>
      </c>
      <c r="X13" s="3">
        <v>2008</v>
      </c>
      <c r="Y13" s="3">
        <v>2009</v>
      </c>
      <c r="Z13" s="3">
        <v>2010</v>
      </c>
      <c r="AA13" s="3">
        <v>2011</v>
      </c>
      <c r="AB13" s="3">
        <v>2012</v>
      </c>
      <c r="AC13" s="3">
        <v>2013</v>
      </c>
      <c r="AD13" s="3">
        <v>2014</v>
      </c>
      <c r="AF13" s="3">
        <v>2006</v>
      </c>
      <c r="AG13" s="3">
        <v>2007</v>
      </c>
      <c r="AH13" s="3">
        <v>2008</v>
      </c>
      <c r="AI13" s="3">
        <v>2009</v>
      </c>
      <c r="AJ13" s="3">
        <v>2010</v>
      </c>
      <c r="AK13" s="3">
        <v>2011</v>
      </c>
      <c r="AL13" s="3">
        <v>2012</v>
      </c>
      <c r="AM13" s="3">
        <v>2013</v>
      </c>
      <c r="AN13" s="3">
        <v>2014</v>
      </c>
    </row>
    <row r="14" spans="1:40" x14ac:dyDescent="0.25">
      <c r="A14" s="21" t="s">
        <v>49</v>
      </c>
      <c r="B14" s="1">
        <f>'[1]SD 4. Assets (RAB)'!D21</f>
        <v>436052.84853087494</v>
      </c>
      <c r="C14" s="1">
        <f>'[1]SD 4. Assets (RAB)'!E21</f>
        <v>458979.27137393574</v>
      </c>
      <c r="D14" s="1">
        <f>'[1]SD 4. Assets (RAB)'!F21</f>
        <v>476717.67599701579</v>
      </c>
      <c r="E14" s="1">
        <f>'[1]SD 4. Assets (RAB)'!G21</f>
        <v>485419.99490799592</v>
      </c>
      <c r="F14" s="1">
        <f>'[1]SD 4. Assets (RAB)'!H21</f>
        <v>501807.834060241</v>
      </c>
      <c r="G14" s="1">
        <f>'[1]SD 4. Assets (RAB)'!I21</f>
        <v>497430.01679132233</v>
      </c>
      <c r="H14" s="1">
        <f>'[1]SD 4. Assets (RAB)'!J21</f>
        <v>504352.03085025819</v>
      </c>
      <c r="I14" s="1">
        <f>'[1]SD 4. Assets (RAB)'!K21</f>
        <v>490882.86055593973</v>
      </c>
      <c r="J14" s="1">
        <f>'[1]SD 4. Assets (RAB)'!L21</f>
        <v>476143.703543693</v>
      </c>
      <c r="L14" s="1">
        <f>'[1]SD 4. Assets (RAB)'!D30</f>
        <v>13635.814121360278</v>
      </c>
      <c r="M14" s="1">
        <f>'[1]SD 4. Assets (RAB)'!E30</f>
        <v>34321.644341555126</v>
      </c>
      <c r="N14" s="1">
        <f>'[1]SD 4. Assets (RAB)'!F30</f>
        <v>33828.513632053844</v>
      </c>
      <c r="O14" s="1">
        <f>'[1]SD 4. Assets (RAB)'!G30</f>
        <v>12849.93811092155</v>
      </c>
      <c r="P14" s="1">
        <f>'[1]SD 4. Assets (RAB)'!H30</f>
        <v>12324.283151633901</v>
      </c>
      <c r="Q14" s="1">
        <f>'[1]SD 4. Assets (RAB)'!I30</f>
        <v>11924.360556911255</v>
      </c>
      <c r="R14" s="1">
        <f>'[1]SD 4. Assets (RAB)'!J30</f>
        <v>11666.283765057889</v>
      </c>
      <c r="S14" s="1">
        <f>'[1]SD 4. Assets (RAB)'!K30</f>
        <v>107784.33864850263</v>
      </c>
      <c r="T14" s="1">
        <f>'[1]SD 4. Assets (RAB)'!L30</f>
        <v>108436.60198463882</v>
      </c>
      <c r="V14" s="1">
        <f>'[1]SD 4. Assets (RAB)'!D39</f>
        <v>338966.60236865113</v>
      </c>
      <c r="W14" s="1">
        <f>'[1]SD 4. Assets (RAB)'!E39</f>
        <v>360284.35536341142</v>
      </c>
      <c r="X14" s="1">
        <f>'[1]SD 4. Assets (RAB)'!F39</f>
        <v>382357.83854779822</v>
      </c>
      <c r="Y14" s="1">
        <f>'[1]SD 4. Assets (RAB)'!G39</f>
        <v>429291.55538443109</v>
      </c>
      <c r="Z14" s="1">
        <f>'[1]SD 4. Assets (RAB)'!H39</f>
        <v>443525.11043652688</v>
      </c>
      <c r="AA14" s="1">
        <f>'[1]SD 4. Assets (RAB)'!I39</f>
        <v>447655.40451620985</v>
      </c>
      <c r="AB14" s="1">
        <f>'[1]SD 4. Assets (RAB)'!J39</f>
        <v>492615.71471810684</v>
      </c>
      <c r="AC14" s="1">
        <f>'[1]SD 4. Assets (RAB)'!K39</f>
        <v>643340.37437330629</v>
      </c>
      <c r="AD14" s="1">
        <f>'[1]SD 4. Assets (RAB)'!L39</f>
        <v>780829.25888362655</v>
      </c>
      <c r="AF14" s="1">
        <f>'[1]SD 4. Assets (RAB)'!D57+'[1]SD 4. Assets (RAB)'!D66</f>
        <v>174786.82088231726</v>
      </c>
      <c r="AG14" s="1">
        <f>'[1]SD 4. Assets (RAB)'!E57+'[1]SD 4. Assets (RAB)'!E66</f>
        <v>180556.76990895681</v>
      </c>
      <c r="AH14" s="1">
        <f>'[1]SD 4. Assets (RAB)'!F57+'[1]SD 4. Assets (RAB)'!F66</f>
        <v>195658.34618745151</v>
      </c>
      <c r="AI14" s="1">
        <f>'[1]SD 4. Assets (RAB)'!G57+'[1]SD 4. Assets (RAB)'!G66</f>
        <v>245527.67369237129</v>
      </c>
      <c r="AJ14" s="1">
        <f>'[1]SD 4. Assets (RAB)'!H57+'[1]SD 4. Assets (RAB)'!H66</f>
        <v>246486.91369551752</v>
      </c>
      <c r="AK14" s="1">
        <f>'[1]SD 4. Assets (RAB)'!I57+'[1]SD 4. Assets (RAB)'!I66</f>
        <v>242220.62008493341</v>
      </c>
      <c r="AL14" s="1">
        <f>'[1]SD 4. Assets (RAB)'!J57+'[1]SD 4. Assets (RAB)'!J66</f>
        <v>262919.17940313817</v>
      </c>
      <c r="AM14" s="1">
        <f>'[1]SD 4. Assets (RAB)'!K57+'[1]SD 4. Assets (RAB)'!K66</f>
        <v>298673.96777047735</v>
      </c>
      <c r="AN14" s="1">
        <f>'[1]SD 4. Assets (RAB)'!L57+'[1]SD 4. Assets (RAB)'!L66</f>
        <v>333535.59632072737</v>
      </c>
    </row>
    <row r="15" spans="1:40" x14ac:dyDescent="0.25">
      <c r="A15" s="21" t="s">
        <v>50</v>
      </c>
      <c r="B15" s="1">
        <f>'[1]SD 4. Assets (RAB)'!D22</f>
        <v>13007.678193463376</v>
      </c>
      <c r="C15" s="1">
        <f>'[1]SD 4. Assets (RAB)'!E22</f>
        <v>11179.87691957579</v>
      </c>
      <c r="D15" s="1">
        <f>'[1]SD 4. Assets (RAB)'!F22</f>
        <v>20220.672632264126</v>
      </c>
      <c r="E15" s="1">
        <f>'[1]SD 4. Assets (RAB)'!G22</f>
        <v>11970.899997731149</v>
      </c>
      <c r="F15" s="1">
        <f>'[1]SD 4. Assets (RAB)'!H22</f>
        <v>14492.645027010554</v>
      </c>
      <c r="G15" s="1">
        <f>'[1]SD 4. Assets (RAB)'!I22</f>
        <v>16581.000559710683</v>
      </c>
      <c r="H15" s="1">
        <f>'[1]SD 4. Assets (RAB)'!J22</f>
        <v>7991.9622808531904</v>
      </c>
      <c r="I15" s="1">
        <f>'[1]SD 4. Assets (RAB)'!K22</f>
        <v>12284.355869768257</v>
      </c>
      <c r="J15" s="1">
        <f>'[1]SD 4. Assets (RAB)'!L22</f>
        <v>13951.010513830201</v>
      </c>
      <c r="L15" s="1">
        <f>'[1]SD 4. Assets (RAB)'!D31</f>
        <v>406.76326870498417</v>
      </c>
      <c r="M15" s="1">
        <f>'[1]SD 4. Assets (RAB)'!E31</f>
        <v>836.01108666065829</v>
      </c>
      <c r="N15" s="1">
        <f>'[1]SD 4. Assets (RAB)'!F31</f>
        <v>1434.8855396629494</v>
      </c>
      <c r="O15" s="1">
        <f>'[1]SD 4. Assets (RAB)'!G31</f>
        <v>316.89119878968205</v>
      </c>
      <c r="P15" s="1">
        <f>'[1]SD 4. Assets (RAB)'!H31</f>
        <v>355.93597549845163</v>
      </c>
      <c r="Q15" s="1">
        <f>'[1]SD 4. Assets (RAB)'!I31</f>
        <v>397.4786852303738</v>
      </c>
      <c r="R15" s="1">
        <f>'[1]SD 4. Assets (RAB)'!J31</f>
        <v>184.86393254110732</v>
      </c>
      <c r="S15" s="1">
        <f>'[1]SD 4. Assets (RAB)'!K31</f>
        <v>2697.3057719845492</v>
      </c>
      <c r="T15" s="1">
        <f>'[1]SD 4. Assets (RAB)'!L31</f>
        <v>3177.1924381499175</v>
      </c>
      <c r="V15" s="1">
        <f>'[1]SD 4. Assets (RAB)'!D40</f>
        <v>10111.546104556364</v>
      </c>
      <c r="W15" s="1">
        <f>'[1]SD 4. Assets (RAB)'!E40</f>
        <v>8775.8532906163418</v>
      </c>
      <c r="X15" s="1">
        <f>'[1]SD 4. Assets (RAB)'!F40</f>
        <v>16218.263074649511</v>
      </c>
      <c r="Y15" s="1">
        <f>'[1]SD 4. Assets (RAB)'!G40</f>
        <v>10585.760332639808</v>
      </c>
      <c r="Z15" s="1">
        <f>'[1]SD 4. Assets (RAB)'!H40</f>
        <v>12797.222510398353</v>
      </c>
      <c r="AA15" s="1">
        <f>'[1]SD 4. Assets (RAB)'!I40</f>
        <v>14962.887296365718</v>
      </c>
      <c r="AB15" s="1">
        <f>'[1]SD 4. Assets (RAB)'!J40</f>
        <v>7773.5351084345666</v>
      </c>
      <c r="AC15" s="1">
        <f>'[1]SD 4. Assets (RAB)'!K40</f>
        <v>15977.376323995437</v>
      </c>
      <c r="AD15" s="1">
        <f>'[1]SD 4. Assets (RAB)'!L40</f>
        <v>22830.392233362567</v>
      </c>
      <c r="AF15" s="1">
        <f>'[1]SD 4. Assets (RAB)'!D58+'[1]SD 4. Assets (RAB)'!D67</f>
        <v>5213.9797415742069</v>
      </c>
      <c r="AG15" s="1">
        <f>'[1]SD 4. Assets (RAB)'!E58+'[1]SD 4. Assets (RAB)'!E67</f>
        <v>4398.0253368212025</v>
      </c>
      <c r="AH15" s="1">
        <f>'[1]SD 4. Assets (RAB)'!F58+'[1]SD 4. Assets (RAB)'!F67</f>
        <v>8299.1329359715783</v>
      </c>
      <c r="AI15" s="1">
        <f>'[1]SD 4. Assets (RAB)'!G58+'[1]SD 4. Assets (RAB)'!G67</f>
        <v>6055.8975977376322</v>
      </c>
      <c r="AJ15" s="1">
        <f>'[1]SD 4. Assets (RAB)'!H58+'[1]SD 4. Assets (RAB)'!H67</f>
        <v>7130.9225908881062</v>
      </c>
      <c r="AK15" s="1">
        <f>'[1]SD 4. Assets (RAB)'!I58+'[1]SD 4. Assets (RAB)'!I67</f>
        <v>8032.9801903389744</v>
      </c>
      <c r="AL15" s="1">
        <f>'[1]SD 4. Assets (RAB)'!J58+'[1]SD 4. Assets (RAB)'!J67</f>
        <v>4198.6708238106803</v>
      </c>
      <c r="AM15" s="1">
        <f>'[1]SD 4. Assets (RAB)'!K58+'[1]SD 4. Assets (RAB)'!K67</f>
        <v>7596.5561620852268</v>
      </c>
      <c r="AN15" s="1">
        <f>'[1]SD 4. Assets (RAB)'!L58+'[1]SD 4. Assets (RAB)'!L67</f>
        <v>9820.4980241249941</v>
      </c>
    </row>
    <row r="16" spans="1:40" x14ac:dyDescent="0.25">
      <c r="A16" s="21" t="s">
        <v>51</v>
      </c>
      <c r="B16" s="1">
        <f>'[1]SD 4. Assets (RAB)'!D23</f>
        <v>-17480.323426260809</v>
      </c>
      <c r="C16" s="1">
        <f>'[1]SD 4. Assets (RAB)'!E23</f>
        <v>-19765.243692137887</v>
      </c>
      <c r="D16" s="1">
        <f>'[1]SD 4. Assets (RAB)'!F23</f>
        <v>-21996.344764136316</v>
      </c>
      <c r="E16" s="1">
        <f>'[1]SD 4. Assets (RAB)'!G23</f>
        <v>-17535.650318201675</v>
      </c>
      <c r="F16" s="1">
        <f>'[1]SD 4. Assets (RAB)'!H23</f>
        <v>-19463.748492832274</v>
      </c>
      <c r="G16" s="1">
        <f>'[1]SD 4. Assets (RAB)'!I23</f>
        <v>-20078.746330473088</v>
      </c>
      <c r="H16" s="1">
        <f>'[1]SD 4. Assets (RAB)'!J23</f>
        <v>-20943.023606773142</v>
      </c>
      <c r="I16" s="1">
        <f>'[1]SD 4. Assets (RAB)'!K23</f>
        <v>-21265.317323880401</v>
      </c>
      <c r="J16" s="1">
        <f>'[1]SD 4. Assets (RAB)'!L23</f>
        <v>-23445.453186226339</v>
      </c>
      <c r="L16" s="1">
        <f>'[1]SD 4. Assets (RAB)'!D32</f>
        <v>-786.82390154796644</v>
      </c>
      <c r="M16" s="1">
        <f>'[1]SD 4. Assets (RAB)'!E32</f>
        <v>-1329.1417961619402</v>
      </c>
      <c r="N16" s="1">
        <f>'[1]SD 4. Assets (RAB)'!F32</f>
        <v>-1361.5598163058689</v>
      </c>
      <c r="O16" s="1">
        <f>'[1]SD 4. Assets (RAB)'!G32</f>
        <v>-704.99931050990244</v>
      </c>
      <c r="P16" s="1">
        <f>'[1]SD 4. Assets (RAB)'!H32</f>
        <v>-718.86176482800931</v>
      </c>
      <c r="Q16" s="1">
        <f>'[1]SD 4. Assets (RAB)'!I32</f>
        <v>-738.67148280706454</v>
      </c>
      <c r="R16" s="1">
        <f>'[1]SD 4. Assets (RAB)'!J32</f>
        <v>-765.4410290484858</v>
      </c>
      <c r="S16" s="1">
        <f>'[1]SD 4. Assets (RAB)'!K32</f>
        <v>-3233.3431701524491</v>
      </c>
      <c r="T16" s="1">
        <f>'[1]SD 4. Assets (RAB)'!L32</f>
        <v>-3045.7624543789416</v>
      </c>
      <c r="V16" s="1">
        <f>'[1]SD 4. Assets (RAB)'!D41</f>
        <v>-16884.270724394275</v>
      </c>
      <c r="W16" s="1">
        <f>'[1]SD 4. Assets (RAB)'!E41</f>
        <v>-18025.67321570843</v>
      </c>
      <c r="X16" s="1">
        <f>'[1]SD 4. Assets (RAB)'!F41</f>
        <v>-13097.148990530588</v>
      </c>
      <c r="Y16" s="1">
        <f>'[1]SD 4. Assets (RAB)'!G41</f>
        <v>-17007.506935942365</v>
      </c>
      <c r="Z16" s="1">
        <f>'[1]SD 4. Assets (RAB)'!H41</f>
        <v>-17880.334489858964</v>
      </c>
      <c r="AA16" s="1">
        <f>'[1]SD 4. Assets (RAB)'!I41</f>
        <v>-18584.819311718187</v>
      </c>
      <c r="AB16" s="1">
        <f>'[1]SD 4. Assets (RAB)'!J41</f>
        <v>-20247.720469624775</v>
      </c>
      <c r="AC16" s="1">
        <f>'[1]SD 4. Assets (RAB)'!K41</f>
        <v>-24024.506204581387</v>
      </c>
      <c r="AD16" s="1">
        <f>'[1]SD 4. Assets (RAB)'!L41</f>
        <v>-22788.007154421848</v>
      </c>
      <c r="AF16" s="1">
        <f>'[1]SD 4. Assets (RAB)'!D59+'[1]SD 4. Assets (RAB)'!D68</f>
        <v>-10640.431365433858</v>
      </c>
      <c r="AG16" s="1">
        <f>'[1]SD 4. Assets (RAB)'!E59+'[1]SD 4. Assets (RAB)'!E68</f>
        <v>-11838.442384068729</v>
      </c>
      <c r="AH16" s="1">
        <f>'[1]SD 4. Assets (RAB)'!F59+'[1]SD 4. Assets (RAB)'!F68</f>
        <v>-11749.796709143529</v>
      </c>
      <c r="AI16" s="1">
        <f>'[1]SD 4. Assets (RAB)'!G59+'[1]SD 4. Assets (RAB)'!G68</f>
        <v>-19760.720559910027</v>
      </c>
      <c r="AJ16" s="1">
        <f>'[1]SD 4. Assets (RAB)'!H59+'[1]SD 4. Assets (RAB)'!H68</f>
        <v>-21977.159822882142</v>
      </c>
      <c r="AK16" s="1">
        <f>'[1]SD 4. Assets (RAB)'!I59+'[1]SD 4. Assets (RAB)'!I68</f>
        <v>-23934.94056722345</v>
      </c>
      <c r="AL16" s="1">
        <f>'[1]SD 4. Assets (RAB)'!J59+'[1]SD 4. Assets (RAB)'!J68</f>
        <v>-24766.714287912451</v>
      </c>
      <c r="AM16" s="1">
        <f>'[1]SD 4. Assets (RAB)'!K59+'[1]SD 4. Assets (RAB)'!K68</f>
        <v>-24779.846829219518</v>
      </c>
      <c r="AN16" s="1">
        <f>'[1]SD 4. Assets (RAB)'!L59+'[1]SD 4. Assets (RAB)'!L68</f>
        <v>-26815.263784666167</v>
      </c>
    </row>
    <row r="17" spans="1:40" x14ac:dyDescent="0.25">
      <c r="A17" s="21" t="s">
        <v>52</v>
      </c>
      <c r="B17" s="1">
        <f>'[1]SD 4. Assets (RAB)'!D24</f>
        <v>-4472.6452327974312</v>
      </c>
      <c r="C17" s="1">
        <f>'[1]SD 4. Assets (RAB)'!E24</f>
        <v>-8585.3667725620962</v>
      </c>
      <c r="D17" s="1">
        <f>'[1]SD 4. Assets (RAB)'!F24</f>
        <v>-1775.6721318721925</v>
      </c>
      <c r="E17" s="1">
        <f>'[1]SD 4. Assets (RAB)'!G24</f>
        <v>-5564.7503204705281</v>
      </c>
      <c r="F17" s="1">
        <f>'[1]SD 4. Assets (RAB)'!H24</f>
        <v>-4971.1034658217168</v>
      </c>
      <c r="G17" s="1">
        <f>'[1]SD 4. Assets (RAB)'!I24</f>
        <v>-3497.7457707624053</v>
      </c>
      <c r="H17" s="1">
        <f>'[1]SD 4. Assets (RAB)'!J24</f>
        <v>-12951.061325919951</v>
      </c>
      <c r="I17" s="1">
        <f>'[1]SD 4. Assets (RAB)'!K24</f>
        <v>-8980.9614541121446</v>
      </c>
      <c r="J17" s="1">
        <f>'[1]SD 4. Assets (RAB)'!L24</f>
        <v>-9494.4426723961387</v>
      </c>
      <c r="L17" s="1">
        <f>'[1]SD 4. Assets (RAB)'!D33</f>
        <v>-380.06063284298227</v>
      </c>
      <c r="M17" s="1">
        <f>'[1]SD 4. Assets (RAB)'!E33</f>
        <v>-493.1307095012819</v>
      </c>
      <c r="N17" s="1">
        <f>'[1]SD 4. Assets (RAB)'!F33</f>
        <v>73.325723357080506</v>
      </c>
      <c r="O17" s="1">
        <f>'[1]SD 4. Assets (RAB)'!G33</f>
        <v>-388.10811172022045</v>
      </c>
      <c r="P17" s="1">
        <f>'[1]SD 4. Assets (RAB)'!H33</f>
        <v>-362.92578932955769</v>
      </c>
      <c r="Q17" s="1">
        <f>'[1]SD 4. Assets (RAB)'!I33</f>
        <v>-341.19279757669074</v>
      </c>
      <c r="R17" s="1">
        <f>'[1]SD 4. Assets (RAB)'!J33</f>
        <v>-580.57709650737843</v>
      </c>
      <c r="S17" s="1">
        <f>'[1]SD 4. Assets (RAB)'!K33</f>
        <v>-536.03739816789982</v>
      </c>
      <c r="T17" s="1">
        <f>'[1]SD 4. Assets (RAB)'!L33</f>
        <v>131.42998377097592</v>
      </c>
      <c r="V17" s="1">
        <f>'[1]SD 4. Assets (RAB)'!D42</f>
        <v>-6772.7246198379107</v>
      </c>
      <c r="W17" s="1">
        <f>'[1]SD 4. Assets (RAB)'!E42</f>
        <v>-9249.8199250920879</v>
      </c>
      <c r="X17" s="1">
        <f>'[1]SD 4. Assets (RAB)'!F42</f>
        <v>3121.1140841189208</v>
      </c>
      <c r="Y17" s="1">
        <f>'[1]SD 4. Assets (RAB)'!G42</f>
        <v>-6421.7466033025576</v>
      </c>
      <c r="Z17" s="1">
        <f>'[1]SD 4. Assets (RAB)'!H42</f>
        <v>-5083.1119794606147</v>
      </c>
      <c r="AA17" s="1">
        <f>'[1]SD 4. Assets (RAB)'!I42</f>
        <v>-3621.9320153524704</v>
      </c>
      <c r="AB17" s="1">
        <f>'[1]SD 4. Assets (RAB)'!J42</f>
        <v>-12474.185361190208</v>
      </c>
      <c r="AC17" s="1">
        <f>'[1]SD 4. Assets (RAB)'!K42</f>
        <v>-8047.1298805859542</v>
      </c>
      <c r="AD17" s="1">
        <f>'[1]SD 4. Assets (RAB)'!L42</f>
        <v>42.385078940718813</v>
      </c>
      <c r="AF17" s="1">
        <f>'[1]SD 4. Assets (RAB)'!D60+'[1]SD 4. Assets (RAB)'!D69</f>
        <v>-5426.4516238596507</v>
      </c>
      <c r="AG17" s="1">
        <f>'[1]SD 4. Assets (RAB)'!E60+'[1]SD 4. Assets (RAB)'!E69</f>
        <v>-7440.4170472475289</v>
      </c>
      <c r="AH17" s="1">
        <f>'[1]SD 4. Assets (RAB)'!F60+'[1]SD 4. Assets (RAB)'!F69</f>
        <v>-3450.6637731719502</v>
      </c>
      <c r="AI17" s="1">
        <f>'[1]SD 4. Assets (RAB)'!G60+'[1]SD 4. Assets (RAB)'!G69</f>
        <v>-13704.822962172391</v>
      </c>
      <c r="AJ17" s="1">
        <f>'[1]SD 4. Assets (RAB)'!H60+'[1]SD 4. Assets (RAB)'!H69</f>
        <v>-14846.237231994037</v>
      </c>
      <c r="AK17" s="1">
        <f>'[1]SD 4. Assets (RAB)'!I60+'[1]SD 4. Assets (RAB)'!I69</f>
        <v>-15901.960376884475</v>
      </c>
      <c r="AL17" s="1">
        <f>'[1]SD 4. Assets (RAB)'!J60+'[1]SD 4. Assets (RAB)'!J69</f>
        <v>-20568.043464101764</v>
      </c>
      <c r="AM17" s="1">
        <f>'[1]SD 4. Assets (RAB)'!K60+'[1]SD 4. Assets (RAB)'!K69</f>
        <v>-17183.290667134293</v>
      </c>
      <c r="AN17" s="1">
        <f>'[1]SD 4. Assets (RAB)'!L60+'[1]SD 4. Assets (RAB)'!L69</f>
        <v>-16994.765760541173</v>
      </c>
    </row>
    <row r="18" spans="1:40" x14ac:dyDescent="0.25">
      <c r="A18" s="21" t="s">
        <v>53</v>
      </c>
      <c r="B18" s="1">
        <f>'[1]SD 4. Assets (RAB)'!D25</f>
        <v>27399.068075858173</v>
      </c>
      <c r="C18" s="1">
        <f>'[1]SD 4. Assets (RAB)'!E25</f>
        <v>26323.771395642139</v>
      </c>
      <c r="D18" s="1">
        <f>'[1]SD 4. Assets (RAB)'!F25</f>
        <v>10477.991042852436</v>
      </c>
      <c r="E18" s="1">
        <f>'[1]SD 4. Assets (RAB)'!G25</f>
        <v>21952.589472715597</v>
      </c>
      <c r="F18" s="1">
        <f>'[1]SD 4. Assets (RAB)'!H25</f>
        <v>593.28619690301878</v>
      </c>
      <c r="G18" s="1">
        <f>'[1]SD 4. Assets (RAB)'!I25</f>
        <v>10419.759829698283</v>
      </c>
      <c r="H18" s="1">
        <f>'[1]SD 4. Assets (RAB)'!J25</f>
        <v>-518.10896839854968</v>
      </c>
      <c r="I18" s="1">
        <f>'[1]SD 4. Assets (RAB)'!K25</f>
        <v>-5758.1955581347484</v>
      </c>
      <c r="J18" s="1">
        <f>'[1]SD 4. Assets (RAB)'!L25</f>
        <v>27239.584329299301</v>
      </c>
      <c r="L18" s="1">
        <f>'[1]SD 4. Assets (RAB)'!D34</f>
        <v>21065.890853037832</v>
      </c>
      <c r="M18" s="1">
        <f>'[1]SD 4. Assets (RAB)'!E34</f>
        <v>0</v>
      </c>
      <c r="N18" s="1">
        <f>'[1]SD 4. Assets (RAB)'!F34</f>
        <v>-21051.901244489371</v>
      </c>
      <c r="O18" s="1">
        <f>'[1]SD 4. Assets (RAB)'!G34</f>
        <v>-137.54684756742975</v>
      </c>
      <c r="P18" s="1">
        <f>'[1]SD 4. Assets (RAB)'!H34</f>
        <v>-36.996805393090185</v>
      </c>
      <c r="Q18" s="1">
        <f>'[1]SD 4. Assets (RAB)'!I34</f>
        <v>83.11600572332425</v>
      </c>
      <c r="R18" s="1">
        <f>'[1]SD 4. Assets (RAB)'!J34</f>
        <v>96698.63197995213</v>
      </c>
      <c r="S18" s="1">
        <f>'[1]SD 4. Assets (RAB)'!K34</f>
        <v>1188.3007343041168</v>
      </c>
      <c r="T18" s="1">
        <f>'[1]SD 4. Assets (RAB)'!L34</f>
        <v>186.14000108023328</v>
      </c>
      <c r="V18" s="1">
        <f>'[1]SD 4. Assets (RAB)'!D43</f>
        <v>28090.4776145982</v>
      </c>
      <c r="W18" s="1">
        <f>'[1]SD 4. Assets (RAB)'!E43</f>
        <v>31323.303109478897</v>
      </c>
      <c r="X18" s="1">
        <f>'[1]SD 4. Assets (RAB)'!F43</f>
        <v>43812.602752513878</v>
      </c>
      <c r="Y18" s="1">
        <f>'[1]SD 4. Assets (RAB)'!G43</f>
        <v>20655.301655398343</v>
      </c>
      <c r="Z18" s="1">
        <f>'[1]SD 4. Assets (RAB)'!H43</f>
        <v>9213.4060591435591</v>
      </c>
      <c r="AA18" s="1">
        <f>'[1]SD 4. Assets (RAB)'!I43</f>
        <v>48582.242217249463</v>
      </c>
      <c r="AB18" s="1">
        <f>'[1]SD 4. Assets (RAB)'!J43</f>
        <v>163198.84501638974</v>
      </c>
      <c r="AC18" s="1">
        <f>'[1]SD 4. Assets (RAB)'!K43</f>
        <v>144478.3963909061</v>
      </c>
      <c r="AD18" s="1">
        <f>'[1]SD 4. Assets (RAB)'!L43</f>
        <v>129514.69680737634</v>
      </c>
      <c r="AF18" s="1">
        <f>'[1]SD 4. Assets (RAB)'!D61+'[1]SD 4. Assets (RAB)'!D70</f>
        <v>11196.400650499199</v>
      </c>
      <c r="AG18" s="1">
        <f>'[1]SD 4. Assets (RAB)'!E61+'[1]SD 4. Assets (RAB)'!E70</f>
        <v>22541.993325742311</v>
      </c>
      <c r="AH18" s="1">
        <f>'[1]SD 4. Assets (RAB)'!F61+'[1]SD 4. Assets (RAB)'!F70</f>
        <v>53319.991278091657</v>
      </c>
      <c r="AI18" s="1">
        <f>'[1]SD 4. Assets (RAB)'!G61+'[1]SD 4. Assets (RAB)'!G70</f>
        <v>14664.062965318593</v>
      </c>
      <c r="AJ18" s="1">
        <f>'[1]SD 4. Assets (RAB)'!H61+'[1]SD 4. Assets (RAB)'!H70</f>
        <v>10579.943621409999</v>
      </c>
      <c r="AK18" s="1">
        <f>'[1]SD 4. Assets (RAB)'!I61+'[1]SD 4. Assets (RAB)'!I70</f>
        <v>38008.560274131232</v>
      </c>
      <c r="AL18" s="1">
        <f>'[1]SD 4. Assets (RAB)'!J61+'[1]SD 4. Assets (RAB)'!J70</f>
        <v>56322.831831440795</v>
      </c>
      <c r="AM18" s="1">
        <f>'[1]SD 4. Assets (RAB)'!K61+'[1]SD 4. Assets (RAB)'!K70</f>
        <v>53102.537217384313</v>
      </c>
      <c r="AN18" s="1">
        <f>'[1]SD 4. Assets (RAB)'!L61+'[1]SD 4. Assets (RAB)'!L70</f>
        <v>75257.579684116674</v>
      </c>
    </row>
    <row r="19" spans="1:40" x14ac:dyDescent="0.25">
      <c r="A19" s="21" t="s">
        <v>54</v>
      </c>
      <c r="B19" s="1">
        <f>'[1]SD 4. Assets (RAB)'!D26</f>
        <v>0</v>
      </c>
      <c r="C19" s="1">
        <f>'[1]SD 4. Assets (RAB)'!E26</f>
        <v>0</v>
      </c>
      <c r="D19" s="1">
        <f>'[1]SD 4. Assets (RAB)'!F26</f>
        <v>0</v>
      </c>
      <c r="E19" s="1">
        <f>'[1]SD 4. Assets (RAB)'!G26</f>
        <v>0</v>
      </c>
      <c r="F19" s="1">
        <f>'[1]SD 4. Assets (RAB)'!H26</f>
        <v>0</v>
      </c>
      <c r="G19" s="1">
        <f>'[1]SD 4. Assets (RAB)'!I26</f>
        <v>0</v>
      </c>
      <c r="H19" s="1">
        <f>'[1]SD 4. Assets (RAB)'!J26</f>
        <v>0</v>
      </c>
      <c r="I19" s="1">
        <f>'[1]SD 4. Assets (RAB)'!K26</f>
        <v>0</v>
      </c>
      <c r="J19" s="1">
        <f>'[1]SD 4. Assets (RAB)'!L26</f>
        <v>0</v>
      </c>
      <c r="L19" s="1">
        <f>'[1]SD 4. Assets (RAB)'!D35</f>
        <v>0</v>
      </c>
      <c r="M19" s="1">
        <f>'[1]SD 4. Assets (RAB)'!E35</f>
        <v>0</v>
      </c>
      <c r="N19" s="1">
        <f>'[1]SD 4. Assets (RAB)'!F35</f>
        <v>0</v>
      </c>
      <c r="O19" s="1">
        <f>'[1]SD 4. Assets (RAB)'!G35</f>
        <v>0</v>
      </c>
      <c r="P19" s="1">
        <f>'[1]SD 4. Assets (RAB)'!H35</f>
        <v>0</v>
      </c>
      <c r="Q19" s="1">
        <f>'[1]SD 4. Assets (RAB)'!I35</f>
        <v>0</v>
      </c>
      <c r="R19" s="1">
        <f>'[1]SD 4. Assets (RAB)'!J35</f>
        <v>0</v>
      </c>
      <c r="S19" s="1">
        <f>'[1]SD 4. Assets (RAB)'!K35</f>
        <v>0</v>
      </c>
      <c r="T19" s="1">
        <f>'[1]SD 4. Assets (RAB)'!L35</f>
        <v>0</v>
      </c>
      <c r="V19" s="1">
        <f>'[1]SD 4. Assets (RAB)'!D44</f>
        <v>0</v>
      </c>
      <c r="W19" s="1">
        <f>'[1]SD 4. Assets (RAB)'!E44</f>
        <v>0</v>
      </c>
      <c r="X19" s="1">
        <f>'[1]SD 4. Assets (RAB)'!F44</f>
        <v>0</v>
      </c>
      <c r="Y19" s="1">
        <f>'[1]SD 4. Assets (RAB)'!G44</f>
        <v>0</v>
      </c>
      <c r="Z19" s="1">
        <f>'[1]SD 4. Assets (RAB)'!H44</f>
        <v>0</v>
      </c>
      <c r="AA19" s="1">
        <f>'[1]SD 4. Assets (RAB)'!I44</f>
        <v>0</v>
      </c>
      <c r="AB19" s="1">
        <f>'[1]SD 4. Assets (RAB)'!J44</f>
        <v>0</v>
      </c>
      <c r="AC19" s="1">
        <f>'[1]SD 4. Assets (RAB)'!K44</f>
        <v>0</v>
      </c>
      <c r="AD19" s="1">
        <f>'[1]SD 4. Assets (RAB)'!L44</f>
        <v>0</v>
      </c>
      <c r="AF19" s="1">
        <f>'[1]SD 4. Assets (RAB)'!D62+'[1]SD 4. Assets (RAB)'!D71</f>
        <v>0</v>
      </c>
      <c r="AG19" s="1">
        <f>'[1]SD 4. Assets (RAB)'!E62+'[1]SD 4. Assets (RAB)'!E71</f>
        <v>0</v>
      </c>
      <c r="AH19" s="1">
        <f>'[1]SD 4. Assets (RAB)'!F62+'[1]SD 4. Assets (RAB)'!F71</f>
        <v>0</v>
      </c>
      <c r="AI19" s="1">
        <f>'[1]SD 4. Assets (RAB)'!G62+'[1]SD 4. Assets (RAB)'!G71</f>
        <v>0</v>
      </c>
      <c r="AJ19" s="1">
        <f>'[1]SD 4. Assets (RAB)'!H62+'[1]SD 4. Assets (RAB)'!H71</f>
        <v>0</v>
      </c>
      <c r="AK19" s="1">
        <f>'[1]SD 4. Assets (RAB)'!I62+'[1]SD 4. Assets (RAB)'!I71</f>
        <v>-1408.0405790420002</v>
      </c>
      <c r="AL19" s="1">
        <f>'[1]SD 4. Assets (RAB)'!J62+'[1]SD 4. Assets (RAB)'!J71</f>
        <v>0</v>
      </c>
      <c r="AM19" s="1">
        <f>'[1]SD 4. Assets (RAB)'!K62+'[1]SD 4. Assets (RAB)'!K71</f>
        <v>0</v>
      </c>
      <c r="AN19" s="1">
        <f>'[1]SD 4. Assets (RAB)'!L62+'[1]SD 4. Assets (RAB)'!L71</f>
        <v>-60.661000000000001</v>
      </c>
    </row>
    <row r="20" spans="1:40" x14ac:dyDescent="0.25">
      <c r="A20" s="21" t="s">
        <v>55</v>
      </c>
      <c r="B20" s="1">
        <f>'[1]SD 4. Assets (RAB)'!D27</f>
        <v>458979.27137393568</v>
      </c>
      <c r="C20" s="1">
        <f>'[1]SD 4. Assets (RAB)'!E27</f>
        <v>476717.67599701579</v>
      </c>
      <c r="D20" s="1">
        <f>'[1]SD 4. Assets (RAB)'!F27</f>
        <v>485419.99490799604</v>
      </c>
      <c r="E20" s="1">
        <f>'[1]SD 4. Assets (RAB)'!G27</f>
        <v>501807.834060241</v>
      </c>
      <c r="F20" s="1">
        <f>'[1]SD 4. Assets (RAB)'!H27</f>
        <v>497430.01679132238</v>
      </c>
      <c r="G20" s="1">
        <f>'[1]SD 4. Assets (RAB)'!I27</f>
        <v>504352.03085025813</v>
      </c>
      <c r="H20" s="1">
        <f>'[1]SD 4. Assets (RAB)'!J27</f>
        <v>490882.86055593973</v>
      </c>
      <c r="I20" s="1">
        <f>'[1]SD 4. Assets (RAB)'!K27</f>
        <v>476143.70354369277</v>
      </c>
      <c r="J20" s="1">
        <f>'[1]SD 4. Assets (RAB)'!L27</f>
        <v>493888.84520059614</v>
      </c>
      <c r="L20" s="1">
        <f>'[1]SD 4. Assets (RAB)'!D36</f>
        <v>34321.644341555126</v>
      </c>
      <c r="M20" s="1">
        <f>'[1]SD 4. Assets (RAB)'!E36</f>
        <v>33828.513632053851</v>
      </c>
      <c r="N20" s="1">
        <f>'[1]SD 4. Assets (RAB)'!F36</f>
        <v>12849.938110921548</v>
      </c>
      <c r="O20" s="1">
        <f>'[1]SD 4. Assets (RAB)'!G36</f>
        <v>12324.283151633899</v>
      </c>
      <c r="P20" s="1">
        <f>'[1]SD 4. Assets (RAB)'!H36</f>
        <v>11924.360556911255</v>
      </c>
      <c r="Q20" s="1">
        <f>'[1]SD 4. Assets (RAB)'!I36</f>
        <v>11666.283765057889</v>
      </c>
      <c r="R20" s="1">
        <f>'[1]SD 4. Assets (RAB)'!J36</f>
        <v>107784.33864850264</v>
      </c>
      <c r="S20" s="1">
        <f>'[1]SD 4. Assets (RAB)'!K36</f>
        <v>108436.60198463884</v>
      </c>
      <c r="T20" s="1">
        <f>'[1]SD 4. Assets (RAB)'!L36</f>
        <v>108754.17196949002</v>
      </c>
      <c r="V20" s="1">
        <f>'[1]SD 4. Assets (RAB)'!D45</f>
        <v>360284.35536341148</v>
      </c>
      <c r="W20" s="1">
        <f>'[1]SD 4. Assets (RAB)'!E45</f>
        <v>382357.83854779822</v>
      </c>
      <c r="X20" s="1">
        <f>'[1]SD 4. Assets (RAB)'!F45</f>
        <v>429291.55538443103</v>
      </c>
      <c r="Y20" s="1">
        <f>'[1]SD 4. Assets (RAB)'!G45</f>
        <v>443525.11043652688</v>
      </c>
      <c r="Z20" s="1">
        <f>'[1]SD 4. Assets (RAB)'!H45</f>
        <v>447655.40451620979</v>
      </c>
      <c r="AA20" s="1">
        <f>'[1]SD 4. Assets (RAB)'!I45</f>
        <v>492615.71471810678</v>
      </c>
      <c r="AB20" s="1">
        <f>'[1]SD 4. Assets (RAB)'!J45</f>
        <v>643340.37437330629</v>
      </c>
      <c r="AC20" s="1">
        <f>'[1]SD 4. Assets (RAB)'!K45</f>
        <v>779771.64088362653</v>
      </c>
      <c r="AD20" s="1">
        <f>'[1]SD 4. Assets (RAB)'!L45</f>
        <v>910386.34076994355</v>
      </c>
      <c r="AF20" s="1">
        <f>'[1]SD 4. Assets (RAB)'!D63+'[1]SD 4. Assets (RAB)'!D72</f>
        <v>180556.76990895681</v>
      </c>
      <c r="AG20" s="1">
        <f>'[1]SD 4. Assets (RAB)'!E63+'[1]SD 4. Assets (RAB)'!E72</f>
        <v>195658.34618745151</v>
      </c>
      <c r="AH20" s="1">
        <f>'[1]SD 4. Assets (RAB)'!F63+'[1]SD 4. Assets (RAB)'!F72</f>
        <v>245527.67369237129</v>
      </c>
      <c r="AI20" s="1">
        <f>'[1]SD 4. Assets (RAB)'!G63+'[1]SD 4. Assets (RAB)'!G72</f>
        <v>246486.91369551749</v>
      </c>
      <c r="AJ20" s="1">
        <f>'[1]SD 4. Assets (RAB)'!H63+'[1]SD 4. Assets (RAB)'!H72</f>
        <v>242220.62008493341</v>
      </c>
      <c r="AK20" s="1">
        <f>'[1]SD 4. Assets (RAB)'!I63+'[1]SD 4. Assets (RAB)'!I72</f>
        <v>262919.17940313817</v>
      </c>
      <c r="AL20" s="1">
        <f>'[1]SD 4. Assets (RAB)'!J63+'[1]SD 4. Assets (RAB)'!J72</f>
        <v>298673.96777047735</v>
      </c>
      <c r="AM20" s="1">
        <f>'[1]SD 4. Assets (RAB)'!K63+'[1]SD 4. Assets (RAB)'!K72</f>
        <v>334593.21432072733</v>
      </c>
      <c r="AN20" s="1">
        <f>'[1]SD 4. Assets (RAB)'!L63+'[1]SD 4. Assets (RAB)'!L72</f>
        <v>391737.74924430286</v>
      </c>
    </row>
    <row r="22" spans="1:40" x14ac:dyDescent="0.25">
      <c r="A22" t="s">
        <v>58</v>
      </c>
      <c r="B22" s="1">
        <f>'[1]SD 3. Opex'!D14</f>
        <v>48431</v>
      </c>
      <c r="C22" s="1">
        <f>'[1]SD 3. Opex'!E14</f>
        <v>52930</v>
      </c>
      <c r="D22" s="1">
        <f>'[1]SD 3. Opex'!F14</f>
        <v>49444.635999999999</v>
      </c>
      <c r="E22" s="1">
        <f>'[1]SD 3. Opex'!G14</f>
        <v>54853</v>
      </c>
      <c r="F22" s="1">
        <f>'[1]SD 3. Opex'!H14</f>
        <v>57567</v>
      </c>
      <c r="G22" s="1">
        <f>'[1]SD 3. Opex'!I14</f>
        <v>64370</v>
      </c>
      <c r="H22" s="1">
        <f>'[1]SD 3. Opex'!J14</f>
        <v>72584</v>
      </c>
      <c r="I22" s="1">
        <f>'[1]SD 3. Opex'!K14</f>
        <v>70527</v>
      </c>
      <c r="J22" s="1">
        <f>'[1]SD 3. Opex'!L14</f>
        <v>74159.945999999996</v>
      </c>
    </row>
    <row r="23" spans="1:40" x14ac:dyDescent="0.25">
      <c r="B23" s="14"/>
      <c r="C23" s="14"/>
      <c r="D23" s="14"/>
      <c r="E23" s="14"/>
      <c r="F23" s="14"/>
      <c r="G23" s="14"/>
      <c r="H23" s="14"/>
      <c r="I23" s="14"/>
      <c r="J23" s="14"/>
    </row>
    <row r="24" spans="1:40" x14ac:dyDescent="0.25">
      <c r="A24" s="4" t="s">
        <v>95</v>
      </c>
      <c r="B24" s="14"/>
      <c r="C24" s="14"/>
      <c r="D24" s="14"/>
      <c r="E24" s="14"/>
      <c r="F24" s="14"/>
      <c r="G24" s="14"/>
      <c r="H24" s="14"/>
      <c r="I24" s="14"/>
      <c r="J24" s="14"/>
    </row>
    <row r="25" spans="1:40" x14ac:dyDescent="0.25">
      <c r="B25" t="s">
        <v>56</v>
      </c>
      <c r="L25" t="s">
        <v>69</v>
      </c>
      <c r="V25" s="21" t="s">
        <v>91</v>
      </c>
      <c r="AF25" t="s">
        <v>3</v>
      </c>
    </row>
    <row r="26" spans="1:40" x14ac:dyDescent="0.25">
      <c r="B26" s="3">
        <v>2006</v>
      </c>
      <c r="C26" s="3">
        <v>2007</v>
      </c>
      <c r="D26" s="3">
        <v>2008</v>
      </c>
      <c r="E26" s="3">
        <v>2009</v>
      </c>
      <c r="F26" s="3">
        <v>2010</v>
      </c>
      <c r="G26" s="3">
        <v>2011</v>
      </c>
      <c r="H26" s="3">
        <v>2012</v>
      </c>
      <c r="I26" s="3">
        <v>2013</v>
      </c>
      <c r="J26" s="3">
        <v>2014</v>
      </c>
      <c r="L26" s="3">
        <v>2006</v>
      </c>
      <c r="M26" s="3">
        <v>2007</v>
      </c>
      <c r="N26" s="3">
        <v>2008</v>
      </c>
      <c r="O26" s="3">
        <v>2009</v>
      </c>
      <c r="P26" s="3">
        <v>2010</v>
      </c>
      <c r="Q26" s="3">
        <v>2011</v>
      </c>
      <c r="R26" s="3">
        <v>2012</v>
      </c>
      <c r="S26" s="3">
        <v>2013</v>
      </c>
      <c r="T26" s="3">
        <v>2014</v>
      </c>
      <c r="V26" s="3">
        <v>2006</v>
      </c>
      <c r="W26" s="3">
        <v>2007</v>
      </c>
      <c r="X26" s="3">
        <v>2008</v>
      </c>
      <c r="Y26" s="3">
        <v>2009</v>
      </c>
      <c r="Z26" s="3">
        <v>2010</v>
      </c>
      <c r="AA26" s="3">
        <v>2011</v>
      </c>
      <c r="AB26" s="3">
        <v>2012</v>
      </c>
      <c r="AC26" s="3">
        <v>2013</v>
      </c>
      <c r="AD26" s="3">
        <v>2014</v>
      </c>
      <c r="AF26" s="3">
        <v>2006</v>
      </c>
      <c r="AG26" s="3">
        <v>2007</v>
      </c>
      <c r="AH26" s="3">
        <v>2008</v>
      </c>
      <c r="AI26" s="3">
        <v>2009</v>
      </c>
      <c r="AJ26" s="3">
        <v>2010</v>
      </c>
      <c r="AK26" s="3">
        <v>2011</v>
      </c>
      <c r="AL26" s="3">
        <v>2012</v>
      </c>
      <c r="AM26" s="3">
        <v>2013</v>
      </c>
      <c r="AN26" s="3">
        <v>2014</v>
      </c>
    </row>
    <row r="27" spans="1:40" x14ac:dyDescent="0.25">
      <c r="A27" s="21" t="s">
        <v>49</v>
      </c>
      <c r="B27" s="41">
        <f>'[1]SD 4. Assets (RAB)'!M21</f>
        <v>1525057.2615919942</v>
      </c>
      <c r="C27" s="41">
        <f>'[1]SD 4. Assets (RAB)'!N21</f>
        <v>1533742.862114456</v>
      </c>
      <c r="D27" s="41">
        <f>'[1]SD 4. Assets (RAB)'!O21</f>
        <v>1544582.679721249</v>
      </c>
      <c r="E27" s="41">
        <f>'[1]SD 4. Assets (RAB)'!P21</f>
        <v>2012243.5117911182</v>
      </c>
      <c r="F27" s="41">
        <f>'[1]SD 4. Assets (RAB)'!Q21</f>
        <v>2317096.9548328095</v>
      </c>
      <c r="G27" s="41">
        <f>'[1]SD 4. Assets (RAB)'!R21</f>
        <v>2406493.5389174945</v>
      </c>
      <c r="H27" s="41">
        <f>'[1]SD 4. Assets (RAB)'!S21</f>
        <v>2679609.0537718814</v>
      </c>
      <c r="I27" s="41">
        <f>'[1]SD 4. Assets (RAB)'!T21</f>
        <v>2895336.4792404338</v>
      </c>
      <c r="J27" s="41">
        <f>'[1]SD 4. Assets (RAB)'!U21</f>
        <v>3119961.3226594287</v>
      </c>
      <c r="L27" s="1">
        <f>'[1]SD 4. Assets (RAB)'!M30</f>
        <v>28504.962077779965</v>
      </c>
      <c r="M27" s="1">
        <f>'[1]SD 4. Assets (RAB)'!N30</f>
        <v>27942.154722202511</v>
      </c>
      <c r="N27" s="1">
        <f>'[1]SD 4. Assets (RAB)'!O30</f>
        <v>27183.935018979304</v>
      </c>
      <c r="O27" s="1">
        <f>'[1]SD 4. Assets (RAB)'!P30</f>
        <v>27037.644404322262</v>
      </c>
      <c r="P27" s="1">
        <f>'[1]SD 4. Assets (RAB)'!Q30</f>
        <v>32333.894579269247</v>
      </c>
      <c r="Q27" s="1">
        <f>'[1]SD 4. Assets (RAB)'!R30</f>
        <v>46159.791470387194</v>
      </c>
      <c r="R27" s="1">
        <f>'[1]SD 4. Assets (RAB)'!S30</f>
        <v>45845.056543609491</v>
      </c>
      <c r="S27" s="1">
        <f>'[1]SD 4. Assets (RAB)'!T30</f>
        <v>49935.476372688288</v>
      </c>
      <c r="T27" s="1">
        <f>'[1]SD 4. Assets (RAB)'!U30</f>
        <v>49249.698827965622</v>
      </c>
      <c r="V27" s="1">
        <f>'[1]SD 4. Assets (RAB)'!M39</f>
        <v>887104.33124682226</v>
      </c>
      <c r="W27" s="1">
        <f>'[1]SD 4. Assets (RAB)'!N39</f>
        <v>1056266.9613883919</v>
      </c>
      <c r="X27" s="1">
        <f>'[1]SD 4. Assets (RAB)'!O39</f>
        <v>1220899.182935239</v>
      </c>
      <c r="Y27" s="1">
        <f>'[1]SD 4. Assets (RAB)'!P39</f>
        <v>1404016.7822125403</v>
      </c>
      <c r="Z27" s="1">
        <f>'[1]SD 4. Assets (RAB)'!Q39</f>
        <v>1657247.8917289532</v>
      </c>
      <c r="AA27" s="1">
        <f>'[1]SD 4. Assets (RAB)'!R39</f>
        <v>1900901.2922918843</v>
      </c>
      <c r="AB27" s="1">
        <f>'[1]SD 4. Assets (RAB)'!S39</f>
        <v>1997288.934783767</v>
      </c>
      <c r="AC27" s="1">
        <f>'[1]SD 4. Assets (RAB)'!T39</f>
        <v>2019311.9979734141</v>
      </c>
      <c r="AD27" s="1">
        <f>'[1]SD 4. Assets (RAB)'!U39</f>
        <v>2181590.1317837201</v>
      </c>
      <c r="AF27" s="1">
        <f>'[1]SD 4. Assets (RAB)'!M57+'[1]SD 4. Assets (RAB)'!M66</f>
        <v>149541.61726414241</v>
      </c>
      <c r="AG27" s="1">
        <f>'[1]SD 4. Assets (RAB)'!N57+'[1]SD 4. Assets (RAB)'!N66</f>
        <v>186513.92733359773</v>
      </c>
      <c r="AH27" s="1">
        <f>'[1]SD 4. Assets (RAB)'!O57+'[1]SD 4. Assets (RAB)'!O66</f>
        <v>221279.65999153655</v>
      </c>
      <c r="AI27" s="1">
        <f>'[1]SD 4. Assets (RAB)'!P57+'[1]SD 4. Assets (RAB)'!P66</f>
        <v>212451.88685780345</v>
      </c>
      <c r="AJ27" s="1">
        <f>'[1]SD 4. Assets (RAB)'!Q57+'[1]SD 4. Assets (RAB)'!Q66</f>
        <v>201604.9616474286</v>
      </c>
      <c r="AK27" s="1">
        <f>'[1]SD 4. Assets (RAB)'!R57+'[1]SD 4. Assets (RAB)'!R66</f>
        <v>231332.21245690863</v>
      </c>
      <c r="AL27" s="1">
        <f>'[1]SD 4. Assets (RAB)'!S57+'[1]SD 4. Assets (RAB)'!S66</f>
        <v>257568.93615566636</v>
      </c>
      <c r="AM27" s="1">
        <f>'[1]SD 4. Assets (RAB)'!T57+'[1]SD 4. Assets (RAB)'!T66</f>
        <v>258449.67641040584</v>
      </c>
      <c r="AN27" s="1">
        <f>'[1]SD 4. Assets (RAB)'!U57+'[1]SD 4. Assets (RAB)'!U66</f>
        <v>276261.94043866725</v>
      </c>
    </row>
    <row r="28" spans="1:40" x14ac:dyDescent="0.25">
      <c r="A28" s="21" t="s">
        <v>50</v>
      </c>
      <c r="B28" s="41">
        <f>'[1]SD 4. Assets (RAB)'!M22</f>
        <v>44303.883637308092</v>
      </c>
      <c r="C28" s="41">
        <f>'[1]SD 4. Assets (RAB)'!N22</f>
        <v>38172.121437881084</v>
      </c>
      <c r="D28" s="41">
        <f>'[1]SD 4. Assets (RAB)'!O22</f>
        <v>65515.717777379337</v>
      </c>
      <c r="E28" s="41">
        <f>'[1]SD 4. Assets (RAB)'!P22</f>
        <v>49623.761079929143</v>
      </c>
      <c r="F28" s="41">
        <f>'[1]SD 4. Assets (RAB)'!Q22</f>
        <v>66919.767648600915</v>
      </c>
      <c r="G28" s="41">
        <f>'[1]SD 4. Assets (RAB)'!R22</f>
        <v>80216.451297249514</v>
      </c>
      <c r="H28" s="41">
        <f>'[1]SD 4. Assets (RAB)'!S22</f>
        <v>43615.996568244911</v>
      </c>
      <c r="I28" s="41">
        <f>'[1]SD 4. Assets (RAB)'!T22</f>
        <v>72455.795392991844</v>
      </c>
      <c r="J28" s="41">
        <f>'[1]SD 4. Assets (RAB)'!U22</f>
        <v>91405.116874787927</v>
      </c>
      <c r="L28" s="1">
        <f>'[1]SD 4. Assets (RAB)'!M31</f>
        <v>835.24592771041773</v>
      </c>
      <c r="M28" s="1">
        <f>'[1]SD 4. Assets (RAB)'!N31</f>
        <v>730.51824610786059</v>
      </c>
      <c r="N28" s="1">
        <f>'[1]SD 4. Assets (RAB)'!O31</f>
        <v>1153.0460869232843</v>
      </c>
      <c r="O28" s="1">
        <f>'[1]SD 4. Assets (RAB)'!P31</f>
        <v>666.77298161090937</v>
      </c>
      <c r="P28" s="1">
        <f>'[1]SD 4. Assets (RAB)'!Q31</f>
        <v>933.83089037600587</v>
      </c>
      <c r="Q28" s="1">
        <f>'[1]SD 4. Assets (RAB)'!R31</f>
        <v>1538.6597156795676</v>
      </c>
      <c r="R28" s="1">
        <f>'[1]SD 4. Assets (RAB)'!S31</f>
        <v>746.21998536033163</v>
      </c>
      <c r="S28" s="1">
        <f>'[1]SD 4. Assets (RAB)'!T31</f>
        <v>1249.6352962265244</v>
      </c>
      <c r="T28" s="1">
        <f>'[1]SD 4. Assets (RAB)'!U31</f>
        <v>1442.8622703505553</v>
      </c>
      <c r="V28" s="1">
        <f>'[1]SD 4. Assets (RAB)'!M40</f>
        <v>28985.196534051916</v>
      </c>
      <c r="W28" s="1">
        <f>'[1]SD 4. Assets (RAB)'!N40</f>
        <v>25091.420788656513</v>
      </c>
      <c r="X28" s="1">
        <f>'[1]SD 4. Assets (RAB)'!O40</f>
        <v>51798.839856261438</v>
      </c>
      <c r="Y28" s="1">
        <f>'[1]SD 4. Assets (RAB)'!P40</f>
        <v>34632.025528691476</v>
      </c>
      <c r="Z28" s="1">
        <f>'[1]SD 4. Assets (RAB)'!Q40</f>
        <v>47878.434083321656</v>
      </c>
      <c r="AA28" s="1">
        <f>'[1]SD 4. Assets (RAB)'!R40</f>
        <v>63379.33678917832</v>
      </c>
      <c r="AB28" s="1">
        <f>'[1]SD 4. Assets (RAB)'!S40</f>
        <v>32519.100482058162</v>
      </c>
      <c r="AC28" s="1">
        <f>'[1]SD 4. Assets (RAB)'!T40</f>
        <v>50515.064729202422</v>
      </c>
      <c r="AD28" s="1">
        <f>'[1]SD 4. Assets (RAB)'!U40</f>
        <v>63911.176112841596</v>
      </c>
      <c r="AF28" s="1">
        <f>'[1]SD 4. Assets (RAB)'!M58+'[1]SD 4. Assets (RAB)'!M67</f>
        <v>5188.3809634435202</v>
      </c>
      <c r="AG28" s="1">
        <f>'[1]SD 4. Assets (RAB)'!N58+'[1]SD 4. Assets (RAB)'!N67</f>
        <v>4500.0404793886564</v>
      </c>
      <c r="AH28" s="1">
        <f>'[1]SD 4. Assets (RAB)'!O58+'[1]SD 4. Assets (RAB)'!O67</f>
        <v>9440.3611280337573</v>
      </c>
      <c r="AI28" s="1">
        <f>'[1]SD 4. Assets (RAB)'!P58+'[1]SD 4. Assets (RAB)'!P67</f>
        <v>5270.7963822095217</v>
      </c>
      <c r="AJ28" s="1">
        <f>'[1]SD 4. Assets (RAB)'!Q58+'[1]SD 4. Assets (RAB)'!Q67</f>
        <v>5859.7590050889739</v>
      </c>
      <c r="AK28" s="1">
        <f>'[1]SD 4. Assets (RAB)'!R58+'[1]SD 4. Assets (RAB)'!R67</f>
        <v>8090.9988313649101</v>
      </c>
      <c r="AL28" s="1">
        <f>'[1]SD 4. Assets (RAB)'!S58+'[1]SD 4. Assets (RAB)'!S67</f>
        <v>4338.9378341242773</v>
      </c>
      <c r="AM28" s="1">
        <f>'[1]SD 4. Assets (RAB)'!T58+'[1]SD 4. Assets (RAB)'!T67</f>
        <v>6746.8803491664412</v>
      </c>
      <c r="AN28" s="1">
        <f>'[1]SD 4. Assets (RAB)'!U58+'[1]SD 4. Assets (RAB)'!U67</f>
        <v>8537.1485240739748</v>
      </c>
    </row>
    <row r="29" spans="1:40" x14ac:dyDescent="0.25">
      <c r="A29" s="21" t="s">
        <v>51</v>
      </c>
      <c r="B29" s="41">
        <f>'[1]SD 4. Assets (RAB)'!M23</f>
        <v>-75714.011184817165</v>
      </c>
      <c r="C29" s="41">
        <f>'[1]SD 4. Assets (RAB)'!N23</f>
        <v>-78372.321051396459</v>
      </c>
      <c r="D29" s="41">
        <f>'[1]SD 4. Assets (RAB)'!O23</f>
        <v>-51663.863705096286</v>
      </c>
      <c r="E29" s="41">
        <f>'[1]SD 4. Assets (RAB)'!P23</f>
        <v>-63316.420421534611</v>
      </c>
      <c r="F29" s="41">
        <f>'[1]SD 4. Assets (RAB)'!Q23</f>
        <v>-71405.895920968745</v>
      </c>
      <c r="G29" s="41">
        <f>'[1]SD 4. Assets (RAB)'!R23</f>
        <v>-75400.042591737511</v>
      </c>
      <c r="H29" s="41">
        <f>'[1]SD 4. Assets (RAB)'!S23</f>
        <v>-83458.225538538842</v>
      </c>
      <c r="I29" s="41">
        <f>'[1]SD 4. Assets (RAB)'!T23</f>
        <v>-94720.583170326368</v>
      </c>
      <c r="J29" s="41">
        <f>'[1]SD 4. Assets (RAB)'!U23</f>
        <v>-102367.41281437072</v>
      </c>
      <c r="L29" s="1">
        <f>'[1]SD 4. Assets (RAB)'!M32</f>
        <v>-1453.5002233003718</v>
      </c>
      <c r="M29" s="1">
        <f>'[1]SD 4. Assets (RAB)'!N32</f>
        <v>-1488.7379493310718</v>
      </c>
      <c r="N29" s="1">
        <f>'[1]SD 4. Assets (RAB)'!O32</f>
        <v>-1299.3367015803274</v>
      </c>
      <c r="O29" s="1">
        <f>'[1]SD 4. Assets (RAB)'!P32</f>
        <v>-1354.4499549892614</v>
      </c>
      <c r="P29" s="1">
        <f>'[1]SD 4. Assets (RAB)'!Q32</f>
        <v>-1524.1073990158047</v>
      </c>
      <c r="Q29" s="1">
        <f>'[1]SD 4. Assets (RAB)'!R32</f>
        <v>-1897.7366074054273</v>
      </c>
      <c r="R29" s="1">
        <f>'[1]SD 4. Assets (RAB)'!S32</f>
        <v>-1962.0127172177511</v>
      </c>
      <c r="S29" s="1">
        <f>'[1]SD 4. Assets (RAB)'!T32</f>
        <v>-1935.4128409491875</v>
      </c>
      <c r="T29" s="1">
        <f>'[1]SD 4. Assets (RAB)'!U32</f>
        <v>-1983.8465472939411</v>
      </c>
      <c r="V29" s="1">
        <f>'[1]SD 4. Assets (RAB)'!M41</f>
        <v>-44420.40378965393</v>
      </c>
      <c r="W29" s="1">
        <f>'[1]SD 4. Assets (RAB)'!N41</f>
        <v>-48599.569104919174</v>
      </c>
      <c r="X29" s="1">
        <f>'[1]SD 4. Assets (RAB)'!O41</f>
        <v>-62503.877539408815</v>
      </c>
      <c r="Y29" s="1">
        <f>'[1]SD 4. Assets (RAB)'!P41</f>
        <v>-72174.813122816238</v>
      </c>
      <c r="Z29" s="1">
        <f>'[1]SD 4. Assets (RAB)'!Q41</f>
        <v>-83918.370391703473</v>
      </c>
      <c r="AA29" s="1">
        <f>'[1]SD 4. Assets (RAB)'!R41</f>
        <v>-96326.713632190251</v>
      </c>
      <c r="AB29" s="1">
        <f>'[1]SD 4. Assets (RAB)'!S41</f>
        <v>-104301.43407480296</v>
      </c>
      <c r="AC29" s="1">
        <f>'[1]SD 4. Assets (RAB)'!T41</f>
        <v>-89490.291216417681</v>
      </c>
      <c r="AD29" s="1">
        <f>'[1]SD 4. Assets (RAB)'!U41</f>
        <v>-99371.559099334627</v>
      </c>
      <c r="AF29" s="1">
        <f>'[1]SD 4. Assets (RAB)'!M59+'[1]SD 4. Assets (RAB)'!M68</f>
        <v>-6437.1676120688917</v>
      </c>
      <c r="AG29" s="1">
        <f>'[1]SD 4. Assets (RAB)'!N59+'[1]SD 4. Assets (RAB)'!N68</f>
        <v>-7395.9976389501644</v>
      </c>
      <c r="AH29" s="1">
        <f>'[1]SD 4. Assets (RAB)'!O59+'[1]SD 4. Assets (RAB)'!O68</f>
        <v>-41532.651878496901</v>
      </c>
      <c r="AI29" s="1">
        <f>'[1]SD 4. Assets (RAB)'!P59+'[1]SD 4. Assets (RAB)'!P68</f>
        <v>-45755.409461148258</v>
      </c>
      <c r="AJ29" s="1">
        <f>'[1]SD 4. Assets (RAB)'!Q59+'[1]SD 4. Assets (RAB)'!Q68</f>
        <v>-35126.049120746786</v>
      </c>
      <c r="AK29" s="1">
        <f>'[1]SD 4. Assets (RAB)'!R59+'[1]SD 4. Assets (RAB)'!R68</f>
        <v>-36270.997618897905</v>
      </c>
      <c r="AL29" s="1">
        <f>'[1]SD 4. Assets (RAB)'!S59+'[1]SD 4. Assets (RAB)'!S68</f>
        <v>-35271.028085017868</v>
      </c>
      <c r="AM29" s="1">
        <f>'[1]SD 4. Assets (RAB)'!T59+'[1]SD 4. Assets (RAB)'!T68</f>
        <v>-25934.629000317538</v>
      </c>
      <c r="AN29" s="1">
        <f>'[1]SD 4. Assets (RAB)'!U59+'[1]SD 4. Assets (RAB)'!U68</f>
        <v>-31173.429955064352</v>
      </c>
    </row>
    <row r="30" spans="1:40" x14ac:dyDescent="0.25">
      <c r="A30" s="21" t="s">
        <v>52</v>
      </c>
      <c r="B30" s="41">
        <f>'[1]SD 4. Assets (RAB)'!M24</f>
        <v>-31410.127547509073</v>
      </c>
      <c r="C30" s="41">
        <f>'[1]SD 4. Assets (RAB)'!N24</f>
        <v>-40200.199613515375</v>
      </c>
      <c r="D30" s="41">
        <f>'[1]SD 4. Assets (RAB)'!O24</f>
        <v>13851.854072283051</v>
      </c>
      <c r="E30" s="41">
        <f>'[1]SD 4. Assets (RAB)'!P24</f>
        <v>-13692.659341605467</v>
      </c>
      <c r="F30" s="41">
        <f>'[1]SD 4. Assets (RAB)'!Q24</f>
        <v>-4486.1282723678305</v>
      </c>
      <c r="G30" s="41">
        <f>'[1]SD 4. Assets (RAB)'!R24</f>
        <v>4816.4087055120035</v>
      </c>
      <c r="H30" s="41">
        <f>'[1]SD 4. Assets (RAB)'!S24</f>
        <v>-39842.228970293931</v>
      </c>
      <c r="I30" s="41">
        <f>'[1]SD 4. Assets (RAB)'!T24</f>
        <v>-22264.787777334524</v>
      </c>
      <c r="J30" s="41">
        <f>'[1]SD 4. Assets (RAB)'!U24</f>
        <v>-10962.295939582793</v>
      </c>
      <c r="L30" s="1">
        <f>'[1]SD 4. Assets (RAB)'!M33</f>
        <v>-618.25429558995404</v>
      </c>
      <c r="M30" s="1">
        <f>'[1]SD 4. Assets (RAB)'!N33</f>
        <v>-758.21970322321124</v>
      </c>
      <c r="N30" s="1">
        <f>'[1]SD 4. Assets (RAB)'!O33</f>
        <v>-146.29061465704308</v>
      </c>
      <c r="O30" s="1">
        <f>'[1]SD 4. Assets (RAB)'!P33</f>
        <v>-687.67697337835205</v>
      </c>
      <c r="P30" s="1">
        <f>'[1]SD 4. Assets (RAB)'!Q33</f>
        <v>-590.27650863979886</v>
      </c>
      <c r="Q30" s="1">
        <f>'[1]SD 4. Assets (RAB)'!R33</f>
        <v>-359.0768917258597</v>
      </c>
      <c r="R30" s="1">
        <f>'[1]SD 4. Assets (RAB)'!S33</f>
        <v>-1215.7927318574193</v>
      </c>
      <c r="S30" s="1">
        <f>'[1]SD 4. Assets (RAB)'!T33</f>
        <v>-685.77754472266315</v>
      </c>
      <c r="T30" s="1">
        <f>'[1]SD 4. Assets (RAB)'!U33</f>
        <v>-540.98427694338579</v>
      </c>
      <c r="V30" s="1">
        <f>'[1]SD 4. Assets (RAB)'!M42</f>
        <v>-15435.207255602018</v>
      </c>
      <c r="W30" s="1">
        <f>'[1]SD 4. Assets (RAB)'!N42</f>
        <v>-23508.148316262657</v>
      </c>
      <c r="X30" s="1">
        <f>'[1]SD 4. Assets (RAB)'!O42</f>
        <v>-10705.037683147379</v>
      </c>
      <c r="Y30" s="1">
        <f>'[1]SD 4. Assets (RAB)'!P42</f>
        <v>-37542.787594124748</v>
      </c>
      <c r="Z30" s="1">
        <f>'[1]SD 4. Assets (RAB)'!Q42</f>
        <v>-36039.93630838181</v>
      </c>
      <c r="AA30" s="1">
        <f>'[1]SD 4. Assets (RAB)'!R42</f>
        <v>-32947.376843011931</v>
      </c>
      <c r="AB30" s="1">
        <f>'[1]SD 4. Assets (RAB)'!S42</f>
        <v>-71782.333592744806</v>
      </c>
      <c r="AC30" s="1">
        <f>'[1]SD 4. Assets (RAB)'!T42</f>
        <v>-38975.226487215259</v>
      </c>
      <c r="AD30" s="1">
        <f>'[1]SD 4. Assets (RAB)'!U42</f>
        <v>-35460.38298649303</v>
      </c>
      <c r="AF30" s="1">
        <f>'[1]SD 4. Assets (RAB)'!M60+'[1]SD 4. Assets (RAB)'!M69</f>
        <v>-1248.7866486253711</v>
      </c>
      <c r="AG30" s="1">
        <f>'[1]SD 4. Assets (RAB)'!N60+'[1]SD 4. Assets (RAB)'!N69</f>
        <v>-2895.9571595615098</v>
      </c>
      <c r="AH30" s="1">
        <f>'[1]SD 4. Assets (RAB)'!O60+'[1]SD 4. Assets (RAB)'!O69</f>
        <v>-32092.290750463148</v>
      </c>
      <c r="AI30" s="1">
        <f>'[1]SD 4. Assets (RAB)'!P60+'[1]SD 4. Assets (RAB)'!P69</f>
        <v>-40484.613078938739</v>
      </c>
      <c r="AJ30" s="1">
        <f>'[1]SD 4. Assets (RAB)'!Q60+'[1]SD 4. Assets (RAB)'!Q69</f>
        <v>-29266.290115657808</v>
      </c>
      <c r="AK30" s="1">
        <f>'[1]SD 4. Assets (RAB)'!R60+'[1]SD 4. Assets (RAB)'!R69</f>
        <v>-28179.998787532997</v>
      </c>
      <c r="AL30" s="1">
        <f>'[1]SD 4. Assets (RAB)'!S60+'[1]SD 4. Assets (RAB)'!S69</f>
        <v>-30932.090250893587</v>
      </c>
      <c r="AM30" s="1">
        <f>'[1]SD 4. Assets (RAB)'!T60+'[1]SD 4. Assets (RAB)'!T69</f>
        <v>-19187.748651151102</v>
      </c>
      <c r="AN30" s="1">
        <f>'[1]SD 4. Assets (RAB)'!U60+'[1]SD 4. Assets (RAB)'!U69</f>
        <v>-22636.281430990377</v>
      </c>
    </row>
    <row r="31" spans="1:40" x14ac:dyDescent="0.25">
      <c r="A31" s="21" t="s">
        <v>53</v>
      </c>
      <c r="B31" s="41">
        <f>'[1]SD 4. Assets (RAB)'!M25</f>
        <v>40095.728069970886</v>
      </c>
      <c r="C31" s="41">
        <f>'[1]SD 4. Assets (RAB)'!N25</f>
        <v>73309.039532107287</v>
      </c>
      <c r="D31" s="41">
        <f>'[1]SD 4. Assets (RAB)'!O25</f>
        <v>453808.97799758619</v>
      </c>
      <c r="E31" s="41">
        <f>'[1]SD 4. Assets (RAB)'!P25</f>
        <v>318705.18643258064</v>
      </c>
      <c r="F31" s="41">
        <f>'[1]SD 4. Assets (RAB)'!Q25</f>
        <v>93882.712357052544</v>
      </c>
      <c r="G31" s="41">
        <f>'[1]SD 4. Assets (RAB)'!R25</f>
        <v>268299.10614887491</v>
      </c>
      <c r="H31" s="41">
        <f>'[1]SD 4. Assets (RAB)'!S25</f>
        <v>202283.45244766949</v>
      </c>
      <c r="I31" s="41">
        <f>'[1]SD 4. Assets (RAB)'!T25</f>
        <v>246889.63119632943</v>
      </c>
      <c r="J31" s="41">
        <f>'[1]SD 4. Assets (RAB)'!U25</f>
        <v>284402.04304227105</v>
      </c>
      <c r="L31" s="1">
        <f>'[1]SD 4. Assets (RAB)'!M34</f>
        <v>55.446940012502054</v>
      </c>
      <c r="M31" s="1">
        <f>'[1]SD 4. Assets (RAB)'!N34</f>
        <v>0</v>
      </c>
      <c r="N31" s="1">
        <f>'[1]SD 4. Assets (RAB)'!O34</f>
        <v>0</v>
      </c>
      <c r="O31" s="1">
        <f>'[1]SD 4. Assets (RAB)'!P34</f>
        <v>5983.9271483253378</v>
      </c>
      <c r="P31" s="1">
        <f>'[1]SD 4. Assets (RAB)'!Q34</f>
        <v>14416.173399757748</v>
      </c>
      <c r="Q31" s="1">
        <f>'[1]SD 4. Assets (RAB)'!R34</f>
        <v>44.341964948160999</v>
      </c>
      <c r="R31" s="1">
        <f>'[1]SD 4. Assets (RAB)'!S34</f>
        <v>2980.2156886802559</v>
      </c>
      <c r="S31" s="1">
        <f>'[1]SD 4. Assets (RAB)'!T34</f>
        <v>0</v>
      </c>
      <c r="T31" s="1">
        <f>'[1]SD 4. Assets (RAB)'!U34</f>
        <v>0</v>
      </c>
      <c r="V31" s="1">
        <f>'[1]SD 4. Assets (RAB)'!M43</f>
        <v>184601.19338189694</v>
      </c>
      <c r="W31" s="1">
        <f>'[1]SD 4. Assets (RAB)'!N43</f>
        <v>146322.74608689983</v>
      </c>
      <c r="X31" s="1">
        <f>'[1]SD 4. Assets (RAB)'!O43</f>
        <v>193822.63696044812</v>
      </c>
      <c r="Y31" s="1">
        <f>'[1]SD 4. Assets (RAB)'!P43</f>
        <v>293155.54606070759</v>
      </c>
      <c r="Z31" s="1">
        <f>'[1]SD 4. Assets (RAB)'!Q43</f>
        <v>279693.33687131281</v>
      </c>
      <c r="AA31" s="1">
        <f>'[1]SD 4. Assets (RAB)'!R43</f>
        <v>129783.95715355898</v>
      </c>
      <c r="AB31" s="1">
        <f>'[1]SD 4. Assets (RAB)'!S43</f>
        <v>249894.05451009914</v>
      </c>
      <c r="AC31" s="1">
        <f>'[1]SD 4. Assets (RAB)'!T43</f>
        <v>201253.36029752143</v>
      </c>
      <c r="AD31" s="1">
        <f>'[1]SD 4. Assets (RAB)'!U43</f>
        <v>269621.34969215759</v>
      </c>
      <c r="AF31" s="1">
        <f>'[1]SD 4. Assets (RAB)'!M61+'[1]SD 4. Assets (RAB)'!M70</f>
        <v>38441.473048366657</v>
      </c>
      <c r="AG31" s="1">
        <f>'[1]SD 4. Assets (RAB)'!N61+'[1]SD 4. Assets (RAB)'!N70</f>
        <v>19591.691892486084</v>
      </c>
      <c r="AH31" s="1">
        <f>'[1]SD 4. Assets (RAB)'!O61+'[1]SD 4. Assets (RAB)'!O70</f>
        <v>24508.173769135788</v>
      </c>
      <c r="AI31" s="1">
        <f>'[1]SD 4. Assets (RAB)'!P61+'[1]SD 4. Assets (RAB)'!P70</f>
        <v>30331.245112954966</v>
      </c>
      <c r="AJ31" s="1">
        <f>'[1]SD 4. Assets (RAB)'!Q61+'[1]SD 4. Assets (RAB)'!Q70</f>
        <v>60027.46702739918</v>
      </c>
      <c r="AK31" s="1">
        <f>'[1]SD 4. Assets (RAB)'!R61+'[1]SD 4. Assets (RAB)'!R70</f>
        <v>56358.140693013323</v>
      </c>
      <c r="AL31" s="1">
        <f>'[1]SD 4. Assets (RAB)'!S61+'[1]SD 4. Assets (RAB)'!S70</f>
        <v>28621.520497525864</v>
      </c>
      <c r="AM31" s="1">
        <f>'[1]SD 4. Assets (RAB)'!T61+'[1]SD 4. Assets (RAB)'!T70</f>
        <v>38138.994955971822</v>
      </c>
      <c r="AN31" s="1">
        <f>'[1]SD 4. Assets (RAB)'!U61+'[1]SD 4. Assets (RAB)'!U70</f>
        <v>26832.848724646083</v>
      </c>
    </row>
    <row r="32" spans="1:40" x14ac:dyDescent="0.25">
      <c r="A32" s="21" t="s">
        <v>54</v>
      </c>
      <c r="B32" s="41">
        <f>'[1]SD 4. Assets (RAB)'!M26</f>
        <v>0</v>
      </c>
      <c r="C32" s="41">
        <f>'[1]SD 4. Assets (RAB)'!N26</f>
        <v>0</v>
      </c>
      <c r="D32" s="41">
        <f>'[1]SD 4. Assets (RAB)'!O26</f>
        <v>0</v>
      </c>
      <c r="E32" s="41">
        <f>'[1]SD 4. Assets (RAB)'!P26</f>
        <v>-159.08404928402678</v>
      </c>
      <c r="F32" s="41">
        <f>'[1]SD 4. Assets (RAB)'!Q26</f>
        <v>0</v>
      </c>
      <c r="G32" s="41">
        <f>'[1]SD 4. Assets (RAB)'!R26</f>
        <v>0</v>
      </c>
      <c r="H32" s="41">
        <f>'[1]SD 4. Assets (RAB)'!S26</f>
        <v>-7928.9786696491874</v>
      </c>
      <c r="I32" s="41">
        <f>'[1]SD 4. Assets (RAB)'!T26</f>
        <v>0</v>
      </c>
      <c r="J32" s="41">
        <f>'[1]SD 4. Assets (RAB)'!U26</f>
        <v>0</v>
      </c>
      <c r="L32" s="1">
        <f>'[1]SD 4. Assets (RAB)'!M35</f>
        <v>0</v>
      </c>
      <c r="M32" s="1">
        <f>'[1]SD 4. Assets (RAB)'!N35</f>
        <v>0</v>
      </c>
      <c r="N32" s="1">
        <f>'[1]SD 4. Assets (RAB)'!O35</f>
        <v>0</v>
      </c>
      <c r="O32" s="1">
        <f>'[1]SD 4. Assets (RAB)'!P35</f>
        <v>0</v>
      </c>
      <c r="P32" s="1">
        <f>'[1]SD 4. Assets (RAB)'!Q35</f>
        <v>0</v>
      </c>
      <c r="Q32" s="1">
        <f>'[1]SD 4. Assets (RAB)'!R35</f>
        <v>0</v>
      </c>
      <c r="R32" s="1">
        <f>'[1]SD 4. Assets (RAB)'!S35</f>
        <v>0</v>
      </c>
      <c r="S32" s="1">
        <f>'[1]SD 4. Assets (RAB)'!T35</f>
        <v>0</v>
      </c>
      <c r="T32" s="1">
        <f>'[1]SD 4. Assets (RAB)'!U35</f>
        <v>0</v>
      </c>
      <c r="V32" s="1">
        <f>'[1]SD 4. Assets (RAB)'!M44</f>
        <v>-3.3559847251643582</v>
      </c>
      <c r="W32" s="1">
        <f>'[1]SD 4. Assets (RAB)'!N44</f>
        <v>0</v>
      </c>
      <c r="X32" s="1">
        <f>'[1]SD 4. Assets (RAB)'!O44</f>
        <v>0</v>
      </c>
      <c r="Y32" s="1">
        <f>'[1]SD 4. Assets (RAB)'!P44</f>
        <v>-2381.6489501695628</v>
      </c>
      <c r="Z32" s="1">
        <f>'[1]SD 4. Assets (RAB)'!Q44</f>
        <v>0</v>
      </c>
      <c r="AA32" s="1">
        <f>'[1]SD 4. Assets (RAB)'!R44</f>
        <v>-448.93781866443641</v>
      </c>
      <c r="AB32" s="1">
        <f>'[1]SD 4. Assets (RAB)'!S44</f>
        <v>0</v>
      </c>
      <c r="AC32" s="1">
        <f>'[1]SD 4. Assets (RAB)'!T44</f>
        <v>0</v>
      </c>
      <c r="AD32" s="1">
        <f>'[1]SD 4. Assets (RAB)'!U44</f>
        <v>-5.6936358125655202</v>
      </c>
      <c r="AF32" s="1">
        <f>'[1]SD 4. Assets (RAB)'!M62+'[1]SD 4. Assets (RAB)'!M71</f>
        <v>-220.37633028595712</v>
      </c>
      <c r="AG32" s="1">
        <f>'[1]SD 4. Assets (RAB)'!N62+'[1]SD 4. Assets (RAB)'!N71</f>
        <v>-1339.3440120524231</v>
      </c>
      <c r="AH32" s="1">
        <f>'[1]SD 4. Assets (RAB)'!O62+'[1]SD 4. Assets (RAB)'!O71</f>
        <v>-1243.6561524057322</v>
      </c>
      <c r="AI32" s="1">
        <f>'[1]SD 4. Assets (RAB)'!P62+'[1]SD 4. Assets (RAB)'!P71</f>
        <v>-693.55724439108667</v>
      </c>
      <c r="AJ32" s="1">
        <f>'[1]SD 4. Assets (RAB)'!Q62+'[1]SD 4. Assets (RAB)'!Q71</f>
        <v>-1033.9261022613568</v>
      </c>
      <c r="AK32" s="1">
        <f>'[1]SD 4. Assets (RAB)'!R62+'[1]SD 4. Assets (RAB)'!R71</f>
        <v>-1941.4182067225302</v>
      </c>
      <c r="AL32" s="1">
        <f>'[1]SD 4. Assets (RAB)'!S62+'[1]SD 4. Assets (RAB)'!S71</f>
        <v>-1188.9246175444807</v>
      </c>
      <c r="AM32" s="1">
        <f>'[1]SD 4. Assets (RAB)'!T62+'[1]SD 4. Assets (RAB)'!T71</f>
        <v>-1138.9822765593105</v>
      </c>
      <c r="AN32" s="1">
        <f>'[1]SD 4. Assets (RAB)'!U62+'[1]SD 4. Assets (RAB)'!U71</f>
        <v>-653.20297245470817</v>
      </c>
    </row>
    <row r="33" spans="1:40" x14ac:dyDescent="0.25">
      <c r="A33" s="21" t="s">
        <v>55</v>
      </c>
      <c r="B33" s="42">
        <f>'[1]SD 4. Assets (RAB)'!M27</f>
        <v>1533742.862114456</v>
      </c>
      <c r="C33" s="42">
        <f>'[1]SD 4. Assets (RAB)'!N27</f>
        <v>1566851.702033048</v>
      </c>
      <c r="D33" s="42">
        <f>'[1]SD 4. Assets (RAB)'!O27</f>
        <v>2012243.5117911182</v>
      </c>
      <c r="E33" s="42">
        <f>'[1]SD 4. Assets (RAB)'!P27</f>
        <v>2317096.9548328095</v>
      </c>
      <c r="F33" s="42">
        <f>'[1]SD 4. Assets (RAB)'!Q27</f>
        <v>2406493.5389174945</v>
      </c>
      <c r="G33" s="42">
        <f>'[1]SD 4. Assets (RAB)'!R27</f>
        <v>2679609.0537718814</v>
      </c>
      <c r="H33" s="42">
        <f>'[1]SD 4. Assets (RAB)'!S27</f>
        <v>2834121.2985796081</v>
      </c>
      <c r="I33" s="42">
        <f>'[1]SD 4. Assets (RAB)'!T27</f>
        <v>3119961.3226594287</v>
      </c>
      <c r="J33" s="42">
        <f>'[1]SD 4. Assets (RAB)'!U27</f>
        <v>3393401.0697621168</v>
      </c>
      <c r="L33" s="1">
        <f>'[1]SD 4. Assets (RAB)'!M36</f>
        <v>27942.154722202511</v>
      </c>
      <c r="M33" s="1">
        <f>'[1]SD 4. Assets (RAB)'!N36</f>
        <v>27183.9350189793</v>
      </c>
      <c r="N33" s="1">
        <f>'[1]SD 4. Assets (RAB)'!O36</f>
        <v>27037.644404322262</v>
      </c>
      <c r="O33" s="1">
        <f>'[1]SD 4. Assets (RAB)'!P36</f>
        <v>32333.894579269247</v>
      </c>
      <c r="P33" s="1">
        <f>'[1]SD 4. Assets (RAB)'!Q36</f>
        <v>46159.791470387194</v>
      </c>
      <c r="Q33" s="1">
        <f>'[1]SD 4. Assets (RAB)'!R36</f>
        <v>45845.056543609491</v>
      </c>
      <c r="R33" s="1">
        <f>'[1]SD 4. Assets (RAB)'!S36</f>
        <v>47609.479500432324</v>
      </c>
      <c r="S33" s="1">
        <f>'[1]SD 4. Assets (RAB)'!T36</f>
        <v>49249.698827965622</v>
      </c>
      <c r="T33" s="1">
        <f>'[1]SD 4. Assets (RAB)'!U36</f>
        <v>48708.714551022233</v>
      </c>
      <c r="V33" s="1">
        <f>'[1]SD 4. Assets (RAB)'!M45</f>
        <v>1056266.9613883924</v>
      </c>
      <c r="W33" s="1">
        <f>'[1]SD 4. Assets (RAB)'!N45</f>
        <v>1179081.559159029</v>
      </c>
      <c r="X33" s="1">
        <f>'[1]SD 4. Assets (RAB)'!O45</f>
        <v>1404016.7822125396</v>
      </c>
      <c r="Y33" s="1">
        <f>'[1]SD 4. Assets (RAB)'!P45</f>
        <v>1657247.8917289537</v>
      </c>
      <c r="Z33" s="1">
        <f>'[1]SD 4. Assets (RAB)'!Q45</f>
        <v>1900901.2922918841</v>
      </c>
      <c r="AA33" s="1">
        <f>'[1]SD 4. Assets (RAB)'!R45</f>
        <v>1997288.9347837672</v>
      </c>
      <c r="AB33" s="1">
        <f>'[1]SD 4. Assets (RAB)'!S45</f>
        <v>2175400.6557011218</v>
      </c>
      <c r="AC33" s="1">
        <f>'[1]SD 4. Assets (RAB)'!T45</f>
        <v>2181590.1317837206</v>
      </c>
      <c r="AD33" s="1">
        <f>'[1]SD 4. Assets (RAB)'!U45</f>
        <v>2415745.4048535721</v>
      </c>
      <c r="AF33" s="1">
        <f>'[1]SD 4. Assets (RAB)'!M63+'[1]SD 4. Assets (RAB)'!M72</f>
        <v>186513.92733359773</v>
      </c>
      <c r="AG33" s="1">
        <f>'[1]SD 4. Assets (RAB)'!N63+'[1]SD 4. Assets (RAB)'!N72</f>
        <v>201870.31805446988</v>
      </c>
      <c r="AH33" s="1">
        <f>'[1]SD 4. Assets (RAB)'!O63+'[1]SD 4. Assets (RAB)'!O72</f>
        <v>212451.88685780345</v>
      </c>
      <c r="AI33" s="1">
        <f>'[1]SD 4. Assets (RAB)'!P63+'[1]SD 4. Assets (RAB)'!P72</f>
        <v>201604.9616474286</v>
      </c>
      <c r="AJ33" s="1">
        <f>'[1]SD 4. Assets (RAB)'!Q63+'[1]SD 4. Assets (RAB)'!Q72</f>
        <v>231332.21245690863</v>
      </c>
      <c r="AK33" s="1">
        <f>'[1]SD 4. Assets (RAB)'!R63+'[1]SD 4. Assets (RAB)'!R72</f>
        <v>257568.93615566645</v>
      </c>
      <c r="AL33" s="1">
        <f>'[1]SD 4. Assets (RAB)'!S63+'[1]SD 4. Assets (RAB)'!S72</f>
        <v>254069.44178475416</v>
      </c>
      <c r="AM33" s="1">
        <f>'[1]SD 4. Assets (RAB)'!T63+'[1]SD 4. Assets (RAB)'!T72</f>
        <v>276261.94043866731</v>
      </c>
      <c r="AN33" s="1">
        <f>'[1]SD 4. Assets (RAB)'!U63+'[1]SD 4. Assets (RAB)'!U72</f>
        <v>279805.30475986825</v>
      </c>
    </row>
    <row r="35" spans="1:40" x14ac:dyDescent="0.25">
      <c r="A35" t="s">
        <v>58</v>
      </c>
      <c r="B35" s="1">
        <f>'[1]SD 3. Opex'!M14</f>
        <v>118781</v>
      </c>
      <c r="C35" s="1">
        <f>'[1]SD 3. Opex'!N14</f>
        <v>128265</v>
      </c>
      <c r="D35" s="1">
        <f>'[1]SD 3. Opex'!O14</f>
        <v>144112</v>
      </c>
      <c r="E35" s="1">
        <f>'[1]SD 3. Opex'!P14</f>
        <v>142796</v>
      </c>
      <c r="F35" s="1">
        <f>'[1]SD 3. Opex'!Q14</f>
        <v>151902</v>
      </c>
      <c r="G35" s="1">
        <f>'[1]SD 3. Opex'!R14</f>
        <v>151029</v>
      </c>
      <c r="H35" s="1">
        <f>'[1]SD 3. Opex'!S14</f>
        <v>160384</v>
      </c>
      <c r="I35" s="1">
        <f>'[1]SD 3. Opex'!T14</f>
        <v>167377.59669000003</v>
      </c>
      <c r="J35" s="1">
        <f>'[1]SD 3. Opex'!U14</f>
        <v>181019.7816758781</v>
      </c>
    </row>
    <row r="36" spans="1:40" x14ac:dyDescent="0.25">
      <c r="B36" s="14"/>
      <c r="C36" s="14"/>
      <c r="D36" s="14"/>
      <c r="E36" s="14"/>
      <c r="F36" s="14"/>
      <c r="G36" s="14"/>
      <c r="H36" s="14"/>
      <c r="I36" s="14"/>
      <c r="J36" s="14"/>
    </row>
    <row r="37" spans="1:40" x14ac:dyDescent="0.25">
      <c r="B37" s="14"/>
      <c r="C37" s="14"/>
      <c r="D37" s="14"/>
      <c r="E37" s="14"/>
      <c r="F37" s="14"/>
      <c r="G37" s="14"/>
      <c r="H37" s="14"/>
      <c r="I37" s="14"/>
      <c r="J37" s="14"/>
    </row>
    <row r="38" spans="1:40" x14ac:dyDescent="0.25">
      <c r="A38" s="27" t="s">
        <v>82</v>
      </c>
    </row>
    <row r="39" spans="1:40" x14ac:dyDescent="0.25">
      <c r="B39" t="s">
        <v>56</v>
      </c>
      <c r="L39" t="s">
        <v>69</v>
      </c>
      <c r="V39" s="21" t="s">
        <v>91</v>
      </c>
      <c r="AF39" t="s">
        <v>3</v>
      </c>
    </row>
    <row r="40" spans="1:40" x14ac:dyDescent="0.25">
      <c r="B40" s="3">
        <v>2006</v>
      </c>
      <c r="C40" s="3">
        <v>2007</v>
      </c>
      <c r="D40" s="3">
        <v>2008</v>
      </c>
      <c r="E40" s="3">
        <v>2009</v>
      </c>
      <c r="F40" s="3">
        <v>2010</v>
      </c>
      <c r="G40" s="3">
        <v>2011</v>
      </c>
      <c r="H40" s="3">
        <v>2012</v>
      </c>
      <c r="I40" s="3">
        <v>2013</v>
      </c>
      <c r="J40" s="3">
        <v>2014</v>
      </c>
      <c r="L40" s="3">
        <v>2006</v>
      </c>
      <c r="M40" s="3">
        <v>2007</v>
      </c>
      <c r="N40" s="3">
        <v>2008</v>
      </c>
      <c r="O40" s="3">
        <v>2009</v>
      </c>
      <c r="P40" s="3">
        <v>2010</v>
      </c>
      <c r="Q40" s="3">
        <v>2011</v>
      </c>
      <c r="R40" s="3">
        <v>2012</v>
      </c>
      <c r="S40" s="3">
        <v>2013</v>
      </c>
      <c r="T40" s="3">
        <v>2014</v>
      </c>
      <c r="V40" s="3">
        <v>2006</v>
      </c>
      <c r="W40" s="3">
        <v>2007</v>
      </c>
      <c r="X40" s="3">
        <v>2008</v>
      </c>
      <c r="Y40" s="3">
        <v>2009</v>
      </c>
      <c r="Z40" s="3">
        <v>2010</v>
      </c>
      <c r="AA40" s="3">
        <v>2011</v>
      </c>
      <c r="AB40" s="3">
        <v>2012</v>
      </c>
      <c r="AC40" s="3">
        <v>2013</v>
      </c>
      <c r="AD40" s="3">
        <v>2014</v>
      </c>
      <c r="AF40" s="3">
        <v>2006</v>
      </c>
      <c r="AG40" s="3">
        <v>2007</v>
      </c>
      <c r="AH40" s="3">
        <v>2008</v>
      </c>
      <c r="AI40" s="3">
        <v>2009</v>
      </c>
      <c r="AJ40" s="3">
        <v>2010</v>
      </c>
      <c r="AK40" s="3">
        <v>2011</v>
      </c>
      <c r="AL40" s="3">
        <v>2012</v>
      </c>
      <c r="AM40" s="3">
        <v>2013</v>
      </c>
      <c r="AN40" s="3">
        <v>2014</v>
      </c>
    </row>
    <row r="41" spans="1:40" x14ac:dyDescent="0.25">
      <c r="A41" s="21" t="s">
        <v>49</v>
      </c>
      <c r="B41" s="1">
        <f>'[1]SD 4. Assets (RAB)'!V21</f>
        <v>947233.17299999995</v>
      </c>
      <c r="C41" s="1">
        <f>'[1]SD 4. Assets (RAB)'!W21</f>
        <v>946708.61600000004</v>
      </c>
      <c r="D41" s="1">
        <f>'[1]SD 4. Assets (RAB)'!X21</f>
        <v>946221.48400000005</v>
      </c>
      <c r="E41" s="1">
        <f>'[1]SD 4. Assets (RAB)'!Y21</f>
        <v>1001928.32</v>
      </c>
      <c r="F41" s="1">
        <f>'[1]SD 4. Assets (RAB)'!Z21</f>
        <v>1008691.633</v>
      </c>
      <c r="G41" s="1">
        <f>'[1]SD 4. Assets (RAB)'!AA21</f>
        <v>1012409.603</v>
      </c>
      <c r="H41" s="1">
        <f>'[1]SD 4. Assets (RAB)'!AB21</f>
        <v>1010384.402</v>
      </c>
      <c r="I41" s="1">
        <f>'[1]SD 4. Assets (RAB)'!AC21</f>
        <v>1044676.635</v>
      </c>
      <c r="J41" s="1">
        <f>'[1]SD 4. Assets (RAB)'!AD21</f>
        <v>1065519.0869155149</v>
      </c>
      <c r="L41" s="1">
        <f>'[1]SD 4. Assets (RAB)'!V30</f>
        <v>38995.232000000004</v>
      </c>
      <c r="M41" s="1">
        <f>'[1]SD 4. Assets (RAB)'!W30</f>
        <v>38786.216999999997</v>
      </c>
      <c r="N41" s="1">
        <f>'[1]SD 4. Assets (RAB)'!X30</f>
        <v>38716.527999999998</v>
      </c>
      <c r="O41" s="1">
        <f>'[1]SD 4. Assets (RAB)'!Y30</f>
        <v>38367.953000000001</v>
      </c>
      <c r="P41" s="1">
        <f>'[1]SD 4. Assets (RAB)'!Z30</f>
        <v>38409.987999999998</v>
      </c>
      <c r="Q41" s="1">
        <f>'[1]SD 4. Assets (RAB)'!AA30</f>
        <v>37812.957999999999</v>
      </c>
      <c r="R41" s="1">
        <f>'[1]SD 4. Assets (RAB)'!AB30</f>
        <v>37387.341</v>
      </c>
      <c r="S41" s="1">
        <f>'[1]SD 4. Assets (RAB)'!AC30</f>
        <v>37095.459000000003</v>
      </c>
      <c r="T41" s="1">
        <f>'[1]SD 4. Assets (RAB)'!AD30</f>
        <v>36460.660348153513</v>
      </c>
      <c r="V41" s="1">
        <f>'[1]SD 4. Assets (RAB)'!V39</f>
        <v>611874.91799999995</v>
      </c>
      <c r="W41" s="1">
        <f>'[1]SD 4. Assets (RAB)'!W39</f>
        <v>623385.92700000003</v>
      </c>
      <c r="X41" s="1">
        <f>'[1]SD 4. Assets (RAB)'!X39</f>
        <v>662510.09400000004</v>
      </c>
      <c r="Y41" s="1">
        <f>'[1]SD 4. Assets (RAB)'!Y39</f>
        <v>800385.12800000003</v>
      </c>
      <c r="Z41" s="1">
        <f>'[1]SD 4. Assets (RAB)'!Z39</f>
        <v>814692.76800000004</v>
      </c>
      <c r="AA41" s="1">
        <f>'[1]SD 4. Assets (RAB)'!AA39</f>
        <v>836476.70900000003</v>
      </c>
      <c r="AB41" s="1">
        <f>'[1]SD 4. Assets (RAB)'!AB39</f>
        <v>883641.56599999999</v>
      </c>
      <c r="AC41" s="1">
        <f>'[1]SD 4. Assets (RAB)'!AC39</f>
        <v>914773.50300000003</v>
      </c>
      <c r="AD41" s="1">
        <f>'[1]SD 4. Assets (RAB)'!AD39</f>
        <v>976003.31584544294</v>
      </c>
      <c r="AF41" s="1">
        <f>'[1]SD 4. Assets (RAB)'!V57+'[1]SD 4. Assets (RAB)'!V66</f>
        <v>178841.13199999998</v>
      </c>
      <c r="AG41" s="1">
        <f>'[1]SD 4. Assets (RAB)'!W57+'[1]SD 4. Assets (RAB)'!W66</f>
        <v>191316.39300000001</v>
      </c>
      <c r="AH41" s="1">
        <f>'[1]SD 4. Assets (RAB)'!X57+'[1]SD 4. Assets (RAB)'!X66</f>
        <v>202653.62100000001</v>
      </c>
      <c r="AI41" s="1">
        <f>'[1]SD 4. Assets (RAB)'!Y57+'[1]SD 4. Assets (RAB)'!Y66</f>
        <v>224544.22899999999</v>
      </c>
      <c r="AJ41" s="1">
        <f>'[1]SD 4. Assets (RAB)'!Z57+'[1]SD 4. Assets (RAB)'!Z66</f>
        <v>213373.492</v>
      </c>
      <c r="AK41" s="1">
        <f>'[1]SD 4. Assets (RAB)'!AA57+'[1]SD 4. Assets (RAB)'!AA66</f>
        <v>205869.52900000001</v>
      </c>
      <c r="AL41" s="1">
        <f>'[1]SD 4. Assets (RAB)'!AB57+'[1]SD 4. Assets (RAB)'!AB66</f>
        <v>208019.79100000003</v>
      </c>
      <c r="AM41" s="1">
        <f>'[1]SD 4. Assets (RAB)'!AC57+'[1]SD 4. Assets (RAB)'!AC66</f>
        <v>209359.74099999998</v>
      </c>
      <c r="AN41" s="1">
        <f>'[1]SD 4. Assets (RAB)'!AD57+'[1]SD 4. Assets (RAB)'!AD66</f>
        <v>210897.94984775034</v>
      </c>
    </row>
    <row r="42" spans="1:40" x14ac:dyDescent="0.25">
      <c r="A42" s="21" t="s">
        <v>50</v>
      </c>
      <c r="B42" s="1">
        <f>'[1]SD 4. Assets (RAB)'!V22</f>
        <v>26638.605</v>
      </c>
      <c r="C42" s="1">
        <f>'[1]SD 4. Assets (RAB)'!W22</f>
        <v>30948.288</v>
      </c>
      <c r="D42" s="1">
        <f>'[1]SD 4. Assets (RAB)'!X22</f>
        <v>28055.690999999999</v>
      </c>
      <c r="E42" s="1">
        <f>'[1]SD 4. Assets (RAB)'!Y22</f>
        <v>36930.68</v>
      </c>
      <c r="F42" s="1">
        <f>'[1]SD 4. Assets (RAB)'!Z22</f>
        <v>21282.552</v>
      </c>
      <c r="G42" s="1">
        <f>'[1]SD 4. Assets (RAB)'!AA22</f>
        <v>26887.109</v>
      </c>
      <c r="H42" s="1">
        <f>'[1]SD 4. Assets (RAB)'!AB22</f>
        <v>31401.999</v>
      </c>
      <c r="I42" s="1">
        <f>'[1]SD 4. Assets (RAB)'!AC22</f>
        <v>23057.675999999999</v>
      </c>
      <c r="J42" s="1">
        <f>'[1]SD 4. Assets (RAB)'!AD22</f>
        <v>29249.543562386611</v>
      </c>
      <c r="L42" s="1">
        <f>'[1]SD 4. Assets (RAB)'!V31</f>
        <v>1091.3710000000001</v>
      </c>
      <c r="M42" s="1">
        <f>'[1]SD 4. Assets (RAB)'!W31</f>
        <v>1266.3109999999999</v>
      </c>
      <c r="N42" s="1">
        <f>'[1]SD 4. Assets (RAB)'!X31</f>
        <v>1080.739</v>
      </c>
      <c r="O42" s="1">
        <f>'[1]SD 4. Assets (RAB)'!Y31</f>
        <v>1406.2840000000001</v>
      </c>
      <c r="P42" s="1">
        <f>'[1]SD 4. Assets (RAB)'!Z31</f>
        <v>794.89200000000005</v>
      </c>
      <c r="Q42" s="1">
        <f>'[1]SD 4. Assets (RAB)'!AA31</f>
        <v>994.90599999999995</v>
      </c>
      <c r="R42" s="1">
        <f>'[1]SD 4. Assets (RAB)'!AB31</f>
        <v>1115.0550000000001</v>
      </c>
      <c r="S42" s="1">
        <f>'[1]SD 4. Assets (RAB)'!AC31</f>
        <v>789.00300000000004</v>
      </c>
      <c r="T42" s="1">
        <f>'[1]SD 4. Assets (RAB)'!AD31</f>
        <v>1000.880872302251</v>
      </c>
      <c r="V42" s="1">
        <f>'[1]SD 4. Assets (RAB)'!V40</f>
        <v>17556.142</v>
      </c>
      <c r="W42" s="1">
        <f>'[1]SD 4. Assets (RAB)'!W40</f>
        <v>20785.043000000001</v>
      </c>
      <c r="X42" s="1">
        <f>'[1]SD 4. Assets (RAB)'!X40</f>
        <v>19598.368999999999</v>
      </c>
      <c r="Y42" s="1">
        <f>'[1]SD 4. Assets (RAB)'!Y40</f>
        <v>29495.767</v>
      </c>
      <c r="Z42" s="1">
        <f>'[1]SD 4. Assets (RAB)'!Z40</f>
        <v>17177.257000000001</v>
      </c>
      <c r="AA42" s="1">
        <f>'[1]SD 4. Assets (RAB)'!AA40</f>
        <v>22207.346000000001</v>
      </c>
      <c r="AB42" s="1">
        <f>'[1]SD 4. Assets (RAB)'!AB40</f>
        <v>27423.359</v>
      </c>
      <c r="AC42" s="1">
        <f>'[1]SD 4. Assets (RAB)'!AC40</f>
        <v>20165.348000000002</v>
      </c>
      <c r="AD42" s="1">
        <f>'[1]SD 4. Assets (RAB)'!AD40</f>
        <v>26792.247885953275</v>
      </c>
      <c r="AF42" s="1">
        <f>'[1]SD 4. Assets (RAB)'!V58+'[1]SD 4. Assets (RAB)'!V67</f>
        <v>5769.0370000000003</v>
      </c>
      <c r="AG42" s="1">
        <f>'[1]SD 4. Assets (RAB)'!W58+'[1]SD 4. Assets (RAB)'!W67</f>
        <v>7112.9000000000005</v>
      </c>
      <c r="AH42" s="1">
        <f>'[1]SD 4. Assets (RAB)'!X58+'[1]SD 4. Assets (RAB)'!X67</f>
        <v>5994.8980000000001</v>
      </c>
      <c r="AI42" s="1">
        <f>'[1]SD 4. Assets (RAB)'!Y58+'[1]SD 4. Assets (RAB)'!Y67</f>
        <v>8274.8970000000008</v>
      </c>
      <c r="AJ42" s="1">
        <f>'[1]SD 4. Assets (RAB)'!Z58+'[1]SD 4. Assets (RAB)'!Z67</f>
        <v>4498.8389999999999</v>
      </c>
      <c r="AK42" s="1">
        <f>'[1]SD 4. Assets (RAB)'!AA58+'[1]SD 4. Assets (RAB)'!AA67</f>
        <v>5465.5630000000001</v>
      </c>
      <c r="AL42" s="1">
        <f>'[1]SD 4. Assets (RAB)'!AB58+'[1]SD 4. Assets (RAB)'!AB67</f>
        <v>6455.7869999999994</v>
      </c>
      <c r="AM42" s="1">
        <f>'[1]SD 4. Assets (RAB)'!AC58+'[1]SD 4. Assets (RAB)'!AC67</f>
        <v>4615.1440000000002</v>
      </c>
      <c r="AN42" s="1">
        <f>'[1]SD 4. Assets (RAB)'!AD58+'[1]SD 4. Assets (RAB)'!AD67</f>
        <v>5789.3554860166623</v>
      </c>
    </row>
    <row r="43" spans="1:40" x14ac:dyDescent="0.25">
      <c r="A43" s="21" t="s">
        <v>51</v>
      </c>
      <c r="B43" s="1">
        <f>'[1]SD 4. Assets (RAB)'!V23</f>
        <v>-31740.31</v>
      </c>
      <c r="C43" s="1">
        <f>'[1]SD 4. Assets (RAB)'!W23</f>
        <v>-32651.483</v>
      </c>
      <c r="D43" s="1">
        <f>'[1]SD 4. Assets (RAB)'!X23</f>
        <v>-37104.580999999998</v>
      </c>
      <c r="E43" s="1">
        <f>'[1]SD 4. Assets (RAB)'!Y23</f>
        <v>-35826.807999999997</v>
      </c>
      <c r="F43" s="1">
        <f>'[1]SD 4. Assets (RAB)'!Z23</f>
        <v>-37267.500999999997</v>
      </c>
      <c r="G43" s="1">
        <f>'[1]SD 4. Assets (RAB)'!AA23</f>
        <v>-38389.313000000002</v>
      </c>
      <c r="H43" s="1">
        <f>'[1]SD 4. Assets (RAB)'!AB23</f>
        <v>-39621.940999999999</v>
      </c>
      <c r="I43" s="1">
        <f>'[1]SD 4. Assets (RAB)'!AC23</f>
        <v>-41608.911</v>
      </c>
      <c r="J43" s="1">
        <f>'[1]SD 4. Assets (RAB)'!AD23</f>
        <v>-43174.973655753478</v>
      </c>
      <c r="L43" s="1">
        <f>'[1]SD 4. Assets (RAB)'!V32</f>
        <v>-1300.386</v>
      </c>
      <c r="M43" s="1">
        <f>'[1]SD 4. Assets (RAB)'!W32</f>
        <v>-1336</v>
      </c>
      <c r="N43" s="1">
        <f>'[1]SD 4. Assets (RAB)'!X32</f>
        <v>-1429.3140000000001</v>
      </c>
      <c r="O43" s="1">
        <f>'[1]SD 4. Assets (RAB)'!Y32</f>
        <v>-1364.25</v>
      </c>
      <c r="P43" s="1">
        <f>'[1]SD 4. Assets (RAB)'!Z32</f>
        <v>-1391.921</v>
      </c>
      <c r="Q43" s="1">
        <f>'[1]SD 4. Assets (RAB)'!AA32</f>
        <v>-1420.5229999999999</v>
      </c>
      <c r="R43" s="1">
        <f>'[1]SD 4. Assets (RAB)'!AB32</f>
        <v>-1406.9369999999999</v>
      </c>
      <c r="S43" s="1">
        <f>'[1]SD 4. Assets (RAB)'!AC32</f>
        <v>-1423.8019999999999</v>
      </c>
      <c r="T43" s="1">
        <f>'[1]SD 4. Assets (RAB)'!AD32</f>
        <v>-1477.3907566122475</v>
      </c>
      <c r="V43" s="1">
        <f>'[1]SD 4. Assets (RAB)'!V41</f>
        <v>-33077.703999999998</v>
      </c>
      <c r="W43" s="1">
        <f>'[1]SD 4. Assets (RAB)'!W41</f>
        <v>-35308.93</v>
      </c>
      <c r="X43" s="1">
        <f>'[1]SD 4. Assets (RAB)'!X41</f>
        <v>-39950.266000000003</v>
      </c>
      <c r="Y43" s="1">
        <f>'[1]SD 4. Assets (RAB)'!Y41</f>
        <v>-39580.178999999996</v>
      </c>
      <c r="Z43" s="1">
        <f>'[1]SD 4. Assets (RAB)'!Z41</f>
        <v>-41600.817000000003</v>
      </c>
      <c r="AA43" s="1">
        <f>'[1]SD 4. Assets (RAB)'!AA41</f>
        <v>-43524.779000000002</v>
      </c>
      <c r="AB43" s="1">
        <f>'[1]SD 4. Assets (RAB)'!AB41</f>
        <v>-46254.006000000001</v>
      </c>
      <c r="AC43" s="1">
        <f>'[1]SD 4. Assets (RAB)'!AC41</f>
        <v>-48859.072</v>
      </c>
      <c r="AD43" s="1">
        <f>'[1]SD 4. Assets (RAB)'!AD41</f>
        <v>-52043.994732607534</v>
      </c>
      <c r="AF43" s="1">
        <f>'[1]SD 4. Assets (RAB)'!V59+'[1]SD 4. Assets (RAB)'!V68</f>
        <v>-20162.544999999998</v>
      </c>
      <c r="AG43" s="1">
        <f>'[1]SD 4. Assets (RAB)'!W59+'[1]SD 4. Assets (RAB)'!W68</f>
        <v>-22422.616000000002</v>
      </c>
      <c r="AH43" s="1">
        <f>'[1]SD 4. Assets (RAB)'!X59+'[1]SD 4. Assets (RAB)'!X68</f>
        <v>-24528.277999999998</v>
      </c>
      <c r="AI43" s="1">
        <f>'[1]SD 4. Assets (RAB)'!Y59+'[1]SD 4. Assets (RAB)'!Y68</f>
        <v>-30354.583000000002</v>
      </c>
      <c r="AJ43" s="1">
        <f>'[1]SD 4. Assets (RAB)'!Z59+'[1]SD 4. Assets (RAB)'!Z68</f>
        <v>-32613.201000000001</v>
      </c>
      <c r="AK43" s="1">
        <f>'[1]SD 4. Assets (RAB)'!AA59+'[1]SD 4. Assets (RAB)'!AA68</f>
        <v>-35554.296999999999</v>
      </c>
      <c r="AL43" s="1">
        <f>'[1]SD 4. Assets (RAB)'!AB59+'[1]SD 4. Assets (RAB)'!AB68</f>
        <v>-36465.168000000005</v>
      </c>
      <c r="AM43" s="1">
        <f>'[1]SD 4. Assets (RAB)'!AC59+'[1]SD 4. Assets (RAB)'!AC68</f>
        <v>-37740.224000000002</v>
      </c>
      <c r="AN43" s="1">
        <f>'[1]SD 4. Assets (RAB)'!AD59+'[1]SD 4. Assets (RAB)'!AD68</f>
        <v>-30731.817033713116</v>
      </c>
    </row>
    <row r="44" spans="1:40" x14ac:dyDescent="0.25">
      <c r="A44" s="21" t="s">
        <v>52</v>
      </c>
      <c r="B44" s="1">
        <f>'[1]SD 4. Assets (RAB)'!V24</f>
        <v>-5101.7049999999999</v>
      </c>
      <c r="C44" s="1">
        <f>'[1]SD 4. Assets (RAB)'!W24</f>
        <v>-1703.1949999999999</v>
      </c>
      <c r="D44" s="1">
        <f>'[1]SD 4. Assets (RAB)'!X24</f>
        <v>-9048.89</v>
      </c>
      <c r="E44" s="1">
        <f>'[1]SD 4. Assets (RAB)'!Y24</f>
        <v>1103.8720000000001</v>
      </c>
      <c r="F44" s="1">
        <f>'[1]SD 4. Assets (RAB)'!Z24</f>
        <v>-15984.949000000001</v>
      </c>
      <c r="G44" s="1">
        <f>'[1]SD 4. Assets (RAB)'!AA24</f>
        <v>-11502.204</v>
      </c>
      <c r="H44" s="1">
        <f>'[1]SD 4. Assets (RAB)'!AB24</f>
        <v>-8219.9410000000007</v>
      </c>
      <c r="I44" s="1">
        <f>'[1]SD 4. Assets (RAB)'!AC24</f>
        <v>-18551.235000000001</v>
      </c>
      <c r="J44" s="1">
        <f>'[1]SD 4. Assets (RAB)'!AD24</f>
        <v>-13925.430093366869</v>
      </c>
      <c r="L44" s="1">
        <f>'[1]SD 4. Assets (RAB)'!V33</f>
        <v>-209.01499999999999</v>
      </c>
      <c r="M44" s="1">
        <f>'[1]SD 4. Assets (RAB)'!W33</f>
        <v>-69.69</v>
      </c>
      <c r="N44" s="1">
        <f>'[1]SD 4. Assets (RAB)'!X33</f>
        <v>-348.57400000000001</v>
      </c>
      <c r="O44" s="1">
        <f>'[1]SD 4. Assets (RAB)'!Y33</f>
        <v>42.033999999999999</v>
      </c>
      <c r="P44" s="1">
        <f>'[1]SD 4. Assets (RAB)'!Z33</f>
        <v>-597.029</v>
      </c>
      <c r="Q44" s="1">
        <f>'[1]SD 4. Assets (RAB)'!AA33</f>
        <v>-425.61700000000002</v>
      </c>
      <c r="R44" s="1">
        <f>'[1]SD 4. Assets (RAB)'!AB33</f>
        <v>-291.88200000000001</v>
      </c>
      <c r="S44" s="1">
        <f>'[1]SD 4. Assets (RAB)'!AC33</f>
        <v>-634.79899999999998</v>
      </c>
      <c r="T44" s="1">
        <f>'[1]SD 4. Assets (RAB)'!AD33</f>
        <v>-476.50988430999655</v>
      </c>
      <c r="V44" s="1">
        <f>'[1]SD 4. Assets (RAB)'!V42</f>
        <v>-15521.563</v>
      </c>
      <c r="W44" s="1">
        <f>'[1]SD 4. Assets (RAB)'!W42</f>
        <v>-14523.887000000001</v>
      </c>
      <c r="X44" s="1">
        <f>'[1]SD 4. Assets (RAB)'!X42</f>
        <v>-20351.897000000001</v>
      </c>
      <c r="Y44" s="1">
        <f>'[1]SD 4. Assets (RAB)'!Y42</f>
        <v>-10084.412</v>
      </c>
      <c r="Z44" s="1">
        <f>'[1]SD 4. Assets (RAB)'!Z42</f>
        <v>-24423.56</v>
      </c>
      <c r="AA44" s="1">
        <f>'[1]SD 4. Assets (RAB)'!AA42</f>
        <v>-21317.432000000001</v>
      </c>
      <c r="AB44" s="1">
        <f>'[1]SD 4. Assets (RAB)'!AB42</f>
        <v>-18830.647000000001</v>
      </c>
      <c r="AC44" s="1">
        <f>'[1]SD 4. Assets (RAB)'!AC42</f>
        <v>-28693.723999999998</v>
      </c>
      <c r="AD44" s="1">
        <f>'[1]SD 4. Assets (RAB)'!AD42</f>
        <v>-25251.74684665426</v>
      </c>
      <c r="AF44" s="1">
        <f>'[1]SD 4. Assets (RAB)'!V60+'[1]SD 4. Assets (RAB)'!V69</f>
        <v>-14393.508</v>
      </c>
      <c r="AG44" s="1">
        <f>'[1]SD 4. Assets (RAB)'!W60+'[1]SD 4. Assets (RAB)'!W69</f>
        <v>-15309.716</v>
      </c>
      <c r="AH44" s="1">
        <f>'[1]SD 4. Assets (RAB)'!X60+'[1]SD 4. Assets (RAB)'!X69</f>
        <v>-18533.379999999997</v>
      </c>
      <c r="AI44" s="1">
        <f>'[1]SD 4. Assets (RAB)'!Y60+'[1]SD 4. Assets (RAB)'!Y69</f>
        <v>-22079.686000000002</v>
      </c>
      <c r="AJ44" s="1">
        <f>'[1]SD 4. Assets (RAB)'!Z60+'[1]SD 4. Assets (RAB)'!Z69</f>
        <v>-28114.361999999997</v>
      </c>
      <c r="AK44" s="1">
        <f>'[1]SD 4. Assets (RAB)'!AA60+'[1]SD 4. Assets (RAB)'!AA69</f>
        <v>-30088.735000000001</v>
      </c>
      <c r="AL44" s="1">
        <f>'[1]SD 4. Assets (RAB)'!AB60+'[1]SD 4. Assets (RAB)'!AB69</f>
        <v>-30009.381000000001</v>
      </c>
      <c r="AM44" s="1">
        <f>'[1]SD 4. Assets (RAB)'!AC60+'[1]SD 4. Assets (RAB)'!AC69</f>
        <v>-33125.08</v>
      </c>
      <c r="AN44" s="1">
        <f>'[1]SD 4. Assets (RAB)'!AD60+'[1]SD 4. Assets (RAB)'!AD69</f>
        <v>-24942.461547696454</v>
      </c>
    </row>
    <row r="45" spans="1:40" x14ac:dyDescent="0.25">
      <c r="A45" s="21" t="s">
        <v>53</v>
      </c>
      <c r="B45" s="1">
        <f>'[1]SD 4. Assets (RAB)'!V25</f>
        <v>4577.1469999999999</v>
      </c>
      <c r="C45" s="1">
        <f>'[1]SD 4. Assets (RAB)'!W25</f>
        <v>1216.0630000000001</v>
      </c>
      <c r="D45" s="1">
        <f>'[1]SD 4. Assets (RAB)'!X25</f>
        <v>6544.5659999999998</v>
      </c>
      <c r="E45" s="1">
        <f>'[1]SD 4. Assets (RAB)'!Y25</f>
        <v>5659.4409999999998</v>
      </c>
      <c r="F45" s="1">
        <f>'[1]SD 4. Assets (RAB)'!Z25</f>
        <v>19702.918000000001</v>
      </c>
      <c r="G45" s="1">
        <f>'[1]SD 4. Assets (RAB)'!AA25</f>
        <v>9477.0040000000008</v>
      </c>
      <c r="H45" s="1">
        <f>'[1]SD 4. Assets (RAB)'!AB25</f>
        <v>42512.173999999999</v>
      </c>
      <c r="I45" s="1">
        <f>'[1]SD 4. Assets (RAB)'!AC25</f>
        <v>39393.686999999998</v>
      </c>
      <c r="J45" s="1">
        <f>'[1]SD 4. Assets (RAB)'!AD25</f>
        <v>28826.301785048123</v>
      </c>
      <c r="L45" s="1">
        <f>'[1]SD 4. Assets (RAB)'!V34</f>
        <v>0</v>
      </c>
      <c r="M45" s="1">
        <f>'[1]SD 4. Assets (RAB)'!W34</f>
        <v>0</v>
      </c>
      <c r="N45" s="1">
        <f>'[1]SD 4. Assets (RAB)'!X34</f>
        <v>0</v>
      </c>
      <c r="O45" s="1">
        <f>'[1]SD 4. Assets (RAB)'!Y34</f>
        <v>0</v>
      </c>
      <c r="P45" s="1">
        <f>'[1]SD 4. Assets (RAB)'!Z34</f>
        <v>0</v>
      </c>
      <c r="Q45" s="1">
        <f>'[1]SD 4. Assets (RAB)'!AA34</f>
        <v>0</v>
      </c>
      <c r="R45" s="1">
        <f>'[1]SD 4. Assets (RAB)'!AB34</f>
        <v>0</v>
      </c>
      <c r="S45" s="1">
        <f>'[1]SD 4. Assets (RAB)'!AC34</f>
        <v>0</v>
      </c>
      <c r="T45" s="1">
        <f>'[1]SD 4. Assets (RAB)'!AD34</f>
        <v>0</v>
      </c>
      <c r="V45" s="1">
        <f>'[1]SD 4. Assets (RAB)'!V43</f>
        <v>27818.571</v>
      </c>
      <c r="W45" s="1">
        <f>'[1]SD 4. Assets (RAB)'!W43</f>
        <v>53648.053999999996</v>
      </c>
      <c r="X45" s="1">
        <f>'[1]SD 4. Assets (RAB)'!X43</f>
        <v>58782.603999999999</v>
      </c>
      <c r="Y45" s="1">
        <f>'[1]SD 4. Assets (RAB)'!Y43</f>
        <v>24392.053</v>
      </c>
      <c r="Z45" s="1">
        <f>'[1]SD 4. Assets (RAB)'!Z43</f>
        <v>46207.500999999997</v>
      </c>
      <c r="AA45" s="1">
        <f>'[1]SD 4. Assets (RAB)'!AA43</f>
        <v>68956.289000000004</v>
      </c>
      <c r="AB45" s="1">
        <f>'[1]SD 4. Assets (RAB)'!AB43</f>
        <v>50930.584000000003</v>
      </c>
      <c r="AC45" s="1">
        <f>'[1]SD 4. Assets (RAB)'!AC43</f>
        <v>92033.808999999994</v>
      </c>
      <c r="AD45" s="1">
        <f>'[1]SD 4. Assets (RAB)'!AD43</f>
        <v>94519.083997227077</v>
      </c>
      <c r="AF45" s="1">
        <f>'[1]SD 4. Assets (RAB)'!V61+'[1]SD 4. Assets (RAB)'!V70</f>
        <v>27659.768</v>
      </c>
      <c r="AG45" s="1">
        <f>'[1]SD 4. Assets (RAB)'!W61+'[1]SD 4. Assets (RAB)'!W70</f>
        <v>26843.591</v>
      </c>
      <c r="AH45" s="1">
        <f>'[1]SD 4. Assets (RAB)'!X61+'[1]SD 4. Assets (RAB)'!X70</f>
        <v>43815.552000000003</v>
      </c>
      <c r="AI45" s="1">
        <f>'[1]SD 4. Assets (RAB)'!Y61+'[1]SD 4. Assets (RAB)'!Y70</f>
        <v>11591.941000000001</v>
      </c>
      <c r="AJ45" s="1">
        <f>'[1]SD 4. Assets (RAB)'!Z61+'[1]SD 4. Assets (RAB)'!Z70</f>
        <v>20641.689000000002</v>
      </c>
      <c r="AK45" s="1">
        <f>'[1]SD 4. Assets (RAB)'!AA61+'[1]SD 4. Assets (RAB)'!AA70</f>
        <v>32389.126</v>
      </c>
      <c r="AL45" s="1">
        <f>'[1]SD 4. Assets (RAB)'!AB61+'[1]SD 4. Assets (RAB)'!AB70</f>
        <v>31349.330999999998</v>
      </c>
      <c r="AM45" s="1">
        <f>'[1]SD 4. Assets (RAB)'!AC61+'[1]SD 4. Assets (RAB)'!AC70</f>
        <v>34663.288</v>
      </c>
      <c r="AN45" s="1">
        <f>'[1]SD 4. Assets (RAB)'!AD61+'[1]SD 4. Assets (RAB)'!AD70</f>
        <v>52984.163539426459</v>
      </c>
    </row>
    <row r="46" spans="1:40" x14ac:dyDescent="0.25">
      <c r="A46" s="21" t="s">
        <v>54</v>
      </c>
      <c r="B46" s="1">
        <f>'[1]SD 4. Assets (RAB)'!V26</f>
        <v>0</v>
      </c>
      <c r="C46" s="1">
        <f>'[1]SD 4. Assets (RAB)'!W26</f>
        <v>0</v>
      </c>
      <c r="D46" s="1">
        <f>'[1]SD 4. Assets (RAB)'!X26</f>
        <v>0</v>
      </c>
      <c r="E46" s="1">
        <f>'[1]SD 4. Assets (RAB)'!Y26</f>
        <v>0</v>
      </c>
      <c r="F46" s="1">
        <f>'[1]SD 4. Assets (RAB)'!Z26</f>
        <v>0</v>
      </c>
      <c r="G46" s="1">
        <f>'[1]SD 4. Assets (RAB)'!AA26</f>
        <v>0</v>
      </c>
      <c r="H46" s="1">
        <f>'[1]SD 4. Assets (RAB)'!AB26</f>
        <v>0</v>
      </c>
      <c r="I46" s="1">
        <f>'[1]SD 4. Assets (RAB)'!AC26</f>
        <v>0</v>
      </c>
      <c r="J46" s="1">
        <f>'[1]SD 4. Assets (RAB)'!AD26</f>
        <v>0</v>
      </c>
      <c r="L46" s="1">
        <f>'[1]SD 4. Assets (RAB)'!V35</f>
        <v>0</v>
      </c>
      <c r="M46" s="1">
        <f>'[1]SD 4. Assets (RAB)'!W35</f>
        <v>0</v>
      </c>
      <c r="N46" s="1">
        <f>'[1]SD 4. Assets (RAB)'!X35</f>
        <v>0</v>
      </c>
      <c r="O46" s="1">
        <f>'[1]SD 4. Assets (RAB)'!Y35</f>
        <v>0</v>
      </c>
      <c r="P46" s="1">
        <f>'[1]SD 4. Assets (RAB)'!Z35</f>
        <v>0</v>
      </c>
      <c r="Q46" s="1">
        <f>'[1]SD 4. Assets (RAB)'!AA35</f>
        <v>0</v>
      </c>
      <c r="R46" s="1">
        <f>'[1]SD 4. Assets (RAB)'!AB35</f>
        <v>0</v>
      </c>
      <c r="S46" s="1">
        <f>'[1]SD 4. Assets (RAB)'!AC35</f>
        <v>0</v>
      </c>
      <c r="T46" s="1">
        <f>'[1]SD 4. Assets (RAB)'!AD35</f>
        <v>0</v>
      </c>
      <c r="V46" s="1">
        <f>'[1]SD 4. Assets (RAB)'!V44</f>
        <v>-786</v>
      </c>
      <c r="W46" s="1">
        <f>'[1]SD 4. Assets (RAB)'!W44</f>
        <v>0</v>
      </c>
      <c r="X46" s="1">
        <f>'[1]SD 4. Assets (RAB)'!X44</f>
        <v>0</v>
      </c>
      <c r="Y46" s="1">
        <f>'[1]SD 4. Assets (RAB)'!Y44</f>
        <v>0</v>
      </c>
      <c r="Z46" s="1">
        <f>'[1]SD 4. Assets (RAB)'!Z44</f>
        <v>0</v>
      </c>
      <c r="AA46" s="1">
        <f>'[1]SD 4. Assets (RAB)'!AA44</f>
        <v>-474</v>
      </c>
      <c r="AB46" s="1">
        <f>'[1]SD 4. Assets (RAB)'!AB44</f>
        <v>-968</v>
      </c>
      <c r="AC46" s="1">
        <f>'[1]SD 4. Assets (RAB)'!AC44</f>
        <v>-2110.2719999999999</v>
      </c>
      <c r="AD46" s="1">
        <f>'[1]SD 4. Assets (RAB)'!AD44</f>
        <v>0</v>
      </c>
      <c r="AF46" s="1">
        <f>'[1]SD 4. Assets (RAB)'!V62+'[1]SD 4. Assets (RAB)'!V71</f>
        <v>-791</v>
      </c>
      <c r="AG46" s="1">
        <f>'[1]SD 4. Assets (RAB)'!W62+'[1]SD 4. Assets (RAB)'!W71</f>
        <v>-196.64699999999999</v>
      </c>
      <c r="AH46" s="1">
        <f>'[1]SD 4. Assets (RAB)'!X62+'[1]SD 4. Assets (RAB)'!X71</f>
        <v>-74</v>
      </c>
      <c r="AI46" s="1">
        <f>'[1]SD 4. Assets (RAB)'!Y62+'[1]SD 4. Assets (RAB)'!Y71</f>
        <v>-682.99099999999999</v>
      </c>
      <c r="AJ46" s="1">
        <f>'[1]SD 4. Assets (RAB)'!Z62+'[1]SD 4. Assets (RAB)'!Z71</f>
        <v>-31.29</v>
      </c>
      <c r="AK46" s="1">
        <f>'[1]SD 4. Assets (RAB)'!AA62+'[1]SD 4. Assets (RAB)'!AA71</f>
        <v>-150.12899999999999</v>
      </c>
      <c r="AL46" s="1">
        <f>'[1]SD 4. Assets (RAB)'!AB62+'[1]SD 4. Assets (RAB)'!AB71</f>
        <v>0</v>
      </c>
      <c r="AM46" s="1">
        <f>'[1]SD 4. Assets (RAB)'!AC62+'[1]SD 4. Assets (RAB)'!AC71</f>
        <v>0</v>
      </c>
      <c r="AN46" s="1">
        <f>'[1]SD 4. Assets (RAB)'!AD62+'[1]SD 4. Assets (RAB)'!AD71</f>
        <v>0</v>
      </c>
    </row>
    <row r="47" spans="1:40" x14ac:dyDescent="0.25">
      <c r="A47" s="21" t="s">
        <v>55</v>
      </c>
      <c r="B47" s="1">
        <f>'[1]SD 4. Assets (RAB)'!V27</f>
        <v>946708.61600000004</v>
      </c>
      <c r="C47" s="1">
        <f>'[1]SD 4. Assets (RAB)'!W27</f>
        <v>946221.48400000005</v>
      </c>
      <c r="D47" s="1">
        <f>'[1]SD 4. Assets (RAB)'!X27</f>
        <v>996021.32</v>
      </c>
      <c r="E47" s="1">
        <f>'[1]SD 4. Assets (RAB)'!Y27</f>
        <v>1008691.633</v>
      </c>
      <c r="F47" s="1">
        <f>'[1]SD 4. Assets (RAB)'!Z27</f>
        <v>1012409.603</v>
      </c>
      <c r="G47" s="1">
        <f>'[1]SD 4. Assets (RAB)'!AA27</f>
        <v>1010384.402</v>
      </c>
      <c r="H47" s="1">
        <f>'[1]SD 4. Assets (RAB)'!AB27</f>
        <v>1044676.635</v>
      </c>
      <c r="I47" s="1">
        <f>'[1]SD 4. Assets (RAB)'!AC27</f>
        <v>1065519.0870000001</v>
      </c>
      <c r="J47" s="1">
        <f>'[1]SD 4. Assets (RAB)'!AD27</f>
        <v>1073220.7448232267</v>
      </c>
      <c r="L47" s="1">
        <f>'[1]SD 4. Assets (RAB)'!V36</f>
        <v>38786.216999999997</v>
      </c>
      <c r="M47" s="1">
        <f>'[1]SD 4. Assets (RAB)'!W36</f>
        <v>38716.527999999998</v>
      </c>
      <c r="N47" s="1">
        <f>'[1]SD 4. Assets (RAB)'!X36</f>
        <v>38367.953000000001</v>
      </c>
      <c r="O47" s="1">
        <f>'[1]SD 4. Assets (RAB)'!Y36</f>
        <v>38409.987999999998</v>
      </c>
      <c r="P47" s="1">
        <f>'[1]SD 4. Assets (RAB)'!Z36</f>
        <v>37812.957999999999</v>
      </c>
      <c r="Q47" s="1">
        <f>'[1]SD 4. Assets (RAB)'!AA36</f>
        <v>37387.341</v>
      </c>
      <c r="R47" s="1">
        <f>'[1]SD 4. Assets (RAB)'!AB36</f>
        <v>37095.459000000003</v>
      </c>
      <c r="S47" s="1">
        <f>'[1]SD 4. Assets (RAB)'!AC36</f>
        <v>36460.660000000003</v>
      </c>
      <c r="T47" s="1">
        <f>'[1]SD 4. Assets (RAB)'!AD36</f>
        <v>35984.150463843514</v>
      </c>
      <c r="V47" s="1">
        <f>'[1]SD 4. Assets (RAB)'!V45</f>
        <v>623385.92700000003</v>
      </c>
      <c r="W47" s="1">
        <f>'[1]SD 4. Assets (RAB)'!W45</f>
        <v>662510.09400000004</v>
      </c>
      <c r="X47" s="1">
        <f>'[1]SD 4. Assets (RAB)'!X45</f>
        <v>709528.12800000003</v>
      </c>
      <c r="Y47" s="1">
        <f>'[1]SD 4. Assets (RAB)'!Y45</f>
        <v>814692.76800000004</v>
      </c>
      <c r="Z47" s="1">
        <f>'[1]SD 4. Assets (RAB)'!Z45</f>
        <v>836476.70900000003</v>
      </c>
      <c r="AA47" s="1">
        <f>'[1]SD 4. Assets (RAB)'!AA45</f>
        <v>883641.56599999999</v>
      </c>
      <c r="AB47" s="1">
        <f>'[1]SD 4. Assets (RAB)'!AB45</f>
        <v>914773.50300000003</v>
      </c>
      <c r="AC47" s="1">
        <f>'[1]SD 4. Assets (RAB)'!AC45</f>
        <v>976003.31599999999</v>
      </c>
      <c r="AD47" s="1">
        <f>'[1]SD 4. Assets (RAB)'!AD45</f>
        <v>1079247.4346889234</v>
      </c>
      <c r="AF47" s="1">
        <f>'[1]SD 4. Assets (RAB)'!V63+'[1]SD 4. Assets (RAB)'!V72</f>
        <v>191316.39300000001</v>
      </c>
      <c r="AG47" s="1">
        <f>'[1]SD 4. Assets (RAB)'!W63+'[1]SD 4. Assets (RAB)'!W72</f>
        <v>202653.62100000001</v>
      </c>
      <c r="AH47" s="1">
        <f>'[1]SD 4. Assets (RAB)'!X63+'[1]SD 4. Assets (RAB)'!X72</f>
        <v>205459.22899999999</v>
      </c>
      <c r="AI47" s="1">
        <f>'[1]SD 4. Assets (RAB)'!Y63+'[1]SD 4. Assets (RAB)'!Y72</f>
        <v>213373.492</v>
      </c>
      <c r="AJ47" s="1">
        <f>'[1]SD 4. Assets (RAB)'!Z63+'[1]SD 4. Assets (RAB)'!Z72</f>
        <v>205869.52900000001</v>
      </c>
      <c r="AK47" s="1">
        <f>'[1]SD 4. Assets (RAB)'!AA63+'[1]SD 4. Assets (RAB)'!AA72</f>
        <v>208019.79100000003</v>
      </c>
      <c r="AL47" s="1">
        <f>'[1]SD 4. Assets (RAB)'!AB63+'[1]SD 4. Assets (RAB)'!AB72</f>
        <v>209359.74099999998</v>
      </c>
      <c r="AM47" s="1">
        <f>'[1]SD 4. Assets (RAB)'!AC63+'[1]SD 4. Assets (RAB)'!AC72</f>
        <v>210897.95</v>
      </c>
      <c r="AN47" s="1">
        <f>'[1]SD 4. Assets (RAB)'!AD63+'[1]SD 4. Assets (RAB)'!AD72</f>
        <v>222334.63973163837</v>
      </c>
    </row>
    <row r="48" spans="1:40" x14ac:dyDescent="0.25">
      <c r="A48" s="21"/>
      <c r="B48" s="14"/>
      <c r="C48" s="14"/>
      <c r="D48" s="14"/>
      <c r="E48" s="14"/>
      <c r="F48" s="14"/>
      <c r="G48" s="14"/>
      <c r="H48" s="14"/>
      <c r="I48" s="14"/>
      <c r="J48" s="14"/>
      <c r="L48" s="14"/>
      <c r="M48" s="14"/>
      <c r="N48" s="14"/>
      <c r="O48" s="14"/>
      <c r="P48" s="14"/>
      <c r="Q48" s="14"/>
      <c r="R48" s="14"/>
      <c r="S48" s="14"/>
      <c r="T48" s="14"/>
      <c r="V48" s="14"/>
      <c r="W48" s="14"/>
      <c r="X48" s="14"/>
      <c r="Y48" s="14"/>
      <c r="Z48" s="14"/>
      <c r="AA48" s="14"/>
      <c r="AB48" s="14"/>
      <c r="AC48" s="14"/>
      <c r="AD48" s="14"/>
      <c r="AF48" s="14"/>
      <c r="AG48" s="14"/>
      <c r="AH48" s="14"/>
      <c r="AI48" s="14"/>
      <c r="AJ48" s="14"/>
      <c r="AK48" s="14"/>
      <c r="AL48" s="14"/>
      <c r="AM48" s="14"/>
      <c r="AN48" s="14"/>
    </row>
    <row r="49" spans="1:40" x14ac:dyDescent="0.25">
      <c r="A49" t="s">
        <v>58</v>
      </c>
      <c r="B49" s="1">
        <f>'[1]SD 3. Opex'!V14</f>
        <v>61764.624702139656</v>
      </c>
      <c r="C49" s="1">
        <f>'[1]SD 3. Opex'!W14</f>
        <v>61817.594227019435</v>
      </c>
      <c r="D49" s="1">
        <f>'[1]SD 3. Opex'!X14</f>
        <v>58269.389500000005</v>
      </c>
      <c r="E49" s="1">
        <f>'[1]SD 3. Opex'!Y14</f>
        <v>77590.490999999995</v>
      </c>
      <c r="F49" s="1">
        <f>'[1]SD 3. Opex'!Z14</f>
        <v>80063.390000000014</v>
      </c>
      <c r="G49" s="1">
        <f>'[1]SD 3. Opex'!AA14</f>
        <v>75097.619000000006</v>
      </c>
      <c r="H49" s="1">
        <f>'[1]SD 3. Opex'!AB14</f>
        <v>72741.886999999988</v>
      </c>
      <c r="I49" s="1">
        <f>'[1]SD 3. Opex'!AC14</f>
        <v>76129.812000000005</v>
      </c>
      <c r="J49" s="1">
        <f>'[1]SD 3. Opex'!AD14</f>
        <v>82734.26797981601</v>
      </c>
      <c r="L49" s="14"/>
      <c r="M49" s="14"/>
      <c r="N49" s="14"/>
      <c r="O49" s="14"/>
      <c r="P49" s="14"/>
      <c r="Q49" s="14"/>
      <c r="R49" s="14"/>
      <c r="S49" s="14"/>
      <c r="T49" s="14"/>
      <c r="V49" s="14"/>
      <c r="W49" s="14"/>
      <c r="X49" s="14"/>
      <c r="Y49" s="14"/>
      <c r="Z49" s="14"/>
      <c r="AA49" s="14"/>
      <c r="AB49" s="14"/>
      <c r="AC49" s="14"/>
      <c r="AD49" s="14"/>
      <c r="AF49" s="14"/>
      <c r="AG49" s="14"/>
      <c r="AH49" s="14"/>
      <c r="AI49" s="14"/>
      <c r="AJ49" s="14"/>
      <c r="AK49" s="14"/>
      <c r="AL49" s="14"/>
      <c r="AM49" s="14"/>
      <c r="AN49" s="14"/>
    </row>
    <row r="50" spans="1:40" x14ac:dyDescent="0.25">
      <c r="A50" s="21"/>
      <c r="B50" s="14"/>
      <c r="C50" s="14"/>
      <c r="D50" s="14"/>
      <c r="E50" s="14"/>
      <c r="F50" s="14"/>
      <c r="G50" s="14"/>
      <c r="H50" s="14"/>
      <c r="I50" s="14"/>
      <c r="J50" s="14"/>
      <c r="L50" s="14"/>
      <c r="M50" s="14"/>
      <c r="N50" s="14"/>
      <c r="O50" s="14"/>
      <c r="P50" s="14"/>
      <c r="Q50" s="14"/>
      <c r="R50" s="14"/>
      <c r="S50" s="14"/>
      <c r="T50" s="14"/>
      <c r="V50" s="14"/>
      <c r="W50" s="14"/>
      <c r="X50" s="14"/>
      <c r="Y50" s="14"/>
      <c r="Z50" s="14"/>
      <c r="AA50" s="14"/>
      <c r="AB50" s="14"/>
      <c r="AC50" s="14"/>
      <c r="AD50" s="14"/>
      <c r="AF50" s="14"/>
      <c r="AG50" s="14"/>
      <c r="AH50" s="14"/>
      <c r="AI50" s="14"/>
      <c r="AJ50" s="14"/>
      <c r="AK50" s="14"/>
      <c r="AL50" s="14"/>
      <c r="AM50" s="14"/>
      <c r="AN50" s="14"/>
    </row>
    <row r="51" spans="1:40" x14ac:dyDescent="0.25">
      <c r="A51" s="4" t="s">
        <v>96</v>
      </c>
      <c r="B51" s="14"/>
      <c r="C51" s="14"/>
      <c r="D51" s="14"/>
      <c r="E51" s="14"/>
      <c r="F51" s="14"/>
      <c r="G51" s="14"/>
      <c r="H51" s="14"/>
      <c r="I51" s="14"/>
      <c r="J51" s="14"/>
    </row>
    <row r="52" spans="1:40" x14ac:dyDescent="0.25">
      <c r="B52" t="s">
        <v>56</v>
      </c>
      <c r="L52" t="s">
        <v>69</v>
      </c>
      <c r="V52" s="21" t="s">
        <v>91</v>
      </c>
      <c r="AF52" t="s">
        <v>3</v>
      </c>
    </row>
    <row r="53" spans="1:40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  <c r="J53" s="3">
        <v>2014</v>
      </c>
      <c r="L53" s="3">
        <v>2006</v>
      </c>
      <c r="M53" s="3">
        <v>2007</v>
      </c>
      <c r="N53" s="3">
        <v>2008</v>
      </c>
      <c r="O53" s="3">
        <v>2009</v>
      </c>
      <c r="P53" s="3">
        <v>2010</v>
      </c>
      <c r="Q53" s="3">
        <v>2011</v>
      </c>
      <c r="R53" s="3">
        <v>2012</v>
      </c>
      <c r="S53" s="3">
        <v>2013</v>
      </c>
      <c r="T53" s="3">
        <v>2014</v>
      </c>
      <c r="V53" s="3">
        <v>2006</v>
      </c>
      <c r="W53" s="3">
        <v>2007</v>
      </c>
      <c r="X53" s="3">
        <v>2008</v>
      </c>
      <c r="Y53" s="3">
        <v>2009</v>
      </c>
      <c r="Z53" s="3">
        <v>2010</v>
      </c>
      <c r="AA53" s="3">
        <v>2011</v>
      </c>
      <c r="AB53" s="3">
        <v>2012</v>
      </c>
      <c r="AC53" s="3">
        <v>2013</v>
      </c>
      <c r="AD53" s="3">
        <v>2014</v>
      </c>
      <c r="AF53" s="3">
        <v>2006</v>
      </c>
      <c r="AG53" s="3">
        <v>2007</v>
      </c>
      <c r="AH53" s="3">
        <v>2008</v>
      </c>
      <c r="AI53" s="3">
        <v>2009</v>
      </c>
      <c r="AJ53" s="3">
        <v>2010</v>
      </c>
      <c r="AK53" s="3">
        <v>2011</v>
      </c>
      <c r="AL53" s="3">
        <v>2012</v>
      </c>
      <c r="AM53" s="3">
        <v>2013</v>
      </c>
      <c r="AN53" s="3">
        <v>2014</v>
      </c>
    </row>
    <row r="54" spans="1:40" x14ac:dyDescent="0.25">
      <c r="A54" s="21" t="s">
        <v>49</v>
      </c>
      <c r="B54" s="41">
        <f>'[1]SD 4. Assets (RAB)'!AE21</f>
        <v>218188.50644</v>
      </c>
      <c r="C54" s="41">
        <f>'[1]SD 4. Assets (RAB)'!AF21</f>
        <v>218504.04961000002</v>
      </c>
      <c r="D54" s="41">
        <f>'[1]SD 4. Assets (RAB)'!AG21</f>
        <v>255817.83108000003</v>
      </c>
      <c r="E54" s="41">
        <f>'[1]SD 4. Assets (RAB)'!AH21</f>
        <v>274698.35412000003</v>
      </c>
      <c r="F54" s="41">
        <f>'[1]SD 4. Assets (RAB)'!AI21</f>
        <v>287358.35591000004</v>
      </c>
      <c r="G54" s="41">
        <f>'[1]SD 4. Assets (RAB)'!AJ21</f>
        <v>283642.53805000003</v>
      </c>
      <c r="H54" s="41">
        <f>'[1]SD 4. Assets (RAB)'!AK21</f>
        <v>390077.14689000003</v>
      </c>
      <c r="I54" s="41">
        <f>'[1]SD 4. Assets (RAB)'!AL21</f>
        <v>397538.24843000004</v>
      </c>
      <c r="J54" s="41">
        <f>'[1]SD 4. Assets (RAB)'!AM21</f>
        <v>400240.55791000003</v>
      </c>
      <c r="L54" s="1">
        <f>'[1]SD 4. Assets (RAB)'!AE30</f>
        <v>7504.0862399999978</v>
      </c>
      <c r="M54" s="1">
        <f>'[1]SD 4. Assets (RAB)'!AF30</f>
        <v>9909.4738599999982</v>
      </c>
      <c r="N54" s="1">
        <f>'[1]SD 4. Assets (RAB)'!AG30</f>
        <v>11407.890699999998</v>
      </c>
      <c r="O54" s="1">
        <f>'[1]SD 4. Assets (RAB)'!AH30</f>
        <v>11057.065929999999</v>
      </c>
      <c r="P54" s="1">
        <f>'[1]SD 4. Assets (RAB)'!AI30</f>
        <v>11570.373339999998</v>
      </c>
      <c r="Q54" s="1">
        <f>'[1]SD 4. Assets (RAB)'!AJ30</f>
        <v>11256.72106</v>
      </c>
      <c r="R54" s="1">
        <f>'[1]SD 4. Assets (RAB)'!AK30</f>
        <v>11206.504360000001</v>
      </c>
      <c r="S54" s="1">
        <f>'[1]SD 4. Assets (RAB)'!AL30</f>
        <v>29919.018309999999</v>
      </c>
      <c r="T54" s="1">
        <f>'[1]SD 4. Assets (RAB)'!AM30</f>
        <v>32695.723540000003</v>
      </c>
      <c r="V54" s="1">
        <f>'[1]SD 4. Assets (RAB)'!AE39</f>
        <v>329431.49356000003</v>
      </c>
      <c r="W54" s="1">
        <f>'[1]SD 4. Assets (RAB)'!AF39</f>
        <v>360889.56277000002</v>
      </c>
      <c r="X54" s="1">
        <f>'[1]SD 4. Assets (RAB)'!AG39</f>
        <v>392235.36446000001</v>
      </c>
      <c r="Y54" s="1">
        <f>'[1]SD 4. Assets (RAB)'!AH39</f>
        <v>405633.66619000002</v>
      </c>
      <c r="Z54" s="1">
        <f>'[1]SD 4. Assets (RAB)'!AI39</f>
        <v>445024.35699</v>
      </c>
      <c r="AA54" s="1">
        <f>'[1]SD 4. Assets (RAB)'!AJ39</f>
        <v>469299.82712999999</v>
      </c>
      <c r="AB54" s="1">
        <f>'[1]SD 4. Assets (RAB)'!AK39</f>
        <v>547582.43498999998</v>
      </c>
      <c r="AC54" s="1">
        <f>'[1]SD 4. Assets (RAB)'!AL39</f>
        <v>588605.8195000001</v>
      </c>
      <c r="AD54" s="1">
        <f>'[1]SD 4. Assets (RAB)'!AM39</f>
        <v>636316.80479000008</v>
      </c>
      <c r="AF54" s="1">
        <f>'[1]SD 4. Assets (RAB)'!AE57+'[1]SD 4. Assets (RAB)'!AE66</f>
        <v>15232</v>
      </c>
      <c r="AG54" s="1">
        <f>'[1]SD 4. Assets (RAB)'!AF57+'[1]SD 4. Assets (RAB)'!AF66</f>
        <v>23329</v>
      </c>
      <c r="AH54" s="1">
        <f>'[1]SD 4. Assets (RAB)'!AG57+'[1]SD 4. Assets (RAB)'!AG66</f>
        <v>30188</v>
      </c>
      <c r="AI54" s="1">
        <f>'[1]SD 4. Assets (RAB)'!AH57+'[1]SD 4. Assets (RAB)'!AH66</f>
        <v>35764</v>
      </c>
      <c r="AJ54" s="1">
        <f>'[1]SD 4. Assets (RAB)'!AI57+'[1]SD 4. Assets (RAB)'!AI66</f>
        <v>49949</v>
      </c>
      <c r="AK54" s="1">
        <f>'[1]SD 4. Assets (RAB)'!AJ57+'[1]SD 4. Assets (RAB)'!AJ66</f>
        <v>52831</v>
      </c>
      <c r="AL54" s="1">
        <f>'[1]SD 4. Assets (RAB)'!AK57+'[1]SD 4. Assets (RAB)'!AK66</f>
        <v>62735</v>
      </c>
      <c r="AM54" s="1">
        <f>'[1]SD 4. Assets (RAB)'!AL57+'[1]SD 4. Assets (RAB)'!AL66</f>
        <v>62128</v>
      </c>
      <c r="AN54" s="1">
        <f>'[1]SD 4. Assets (RAB)'!AM57+'[1]SD 4. Assets (RAB)'!AM66</f>
        <v>68553</v>
      </c>
    </row>
    <row r="55" spans="1:40" x14ac:dyDescent="0.25">
      <c r="A55" s="21" t="s">
        <v>50</v>
      </c>
      <c r="B55" s="41">
        <f>'[1]SD 4. Assets (RAB)'!AE22</f>
        <v>4893.0523300000004</v>
      </c>
      <c r="C55" s="41">
        <f>'[1]SD 4. Assets (RAB)'!AF22</f>
        <v>7952.8585000000003</v>
      </c>
      <c r="D55" s="41">
        <f>'[1]SD 4. Assets (RAB)'!AG22</f>
        <v>5489.8009599999996</v>
      </c>
      <c r="E55" s="41">
        <f>'[1]SD 4. Assets (RAB)'!AH22</f>
        <v>11902.6459</v>
      </c>
      <c r="F55" s="41">
        <f>'[1]SD 4. Assets (RAB)'!AI22</f>
        <v>8342.7995200000005</v>
      </c>
      <c r="G55" s="41">
        <f>'[1]SD 4. Assets (RAB)'!AJ22</f>
        <v>9454.5497500000001</v>
      </c>
      <c r="H55" s="41">
        <f>'[1]SD 4. Assets (RAB)'!AK22</f>
        <v>6097.0242500000004</v>
      </c>
      <c r="I55" s="41">
        <f>'[1]SD 4. Assets (RAB)'!AL22</f>
        <v>9798.3695000000007</v>
      </c>
      <c r="J55" s="41">
        <f>'[1]SD 4. Assets (RAB)'!AM22</f>
        <v>11651.766375593234</v>
      </c>
      <c r="L55" s="1">
        <f>'[1]SD 4. Assets (RAB)'!AE31</f>
        <v>176.81637000000003</v>
      </c>
      <c r="M55" s="1">
        <f>'[1]SD 4. Assets (RAB)'!AF31</f>
        <v>237.58274000000003</v>
      </c>
      <c r="N55" s="1">
        <f>'[1]SD 4. Assets (RAB)'!AG31</f>
        <v>278.10383000000007</v>
      </c>
      <c r="O55" s="1">
        <f>'[1]SD 4. Assets (RAB)'!AH31</f>
        <v>468.0684500000001</v>
      </c>
      <c r="P55" s="1">
        <f>'[1]SD 4. Assets (RAB)'!AI31</f>
        <v>342.58099999999996</v>
      </c>
      <c r="Q55" s="1">
        <f>'[1]SD 4. Assets (RAB)'!AJ31</f>
        <v>378.93072999999998</v>
      </c>
      <c r="R55" s="1">
        <f>'[1]SD 4. Assets (RAB)'!AK31</f>
        <v>277.32014999999996</v>
      </c>
      <c r="S55" s="1">
        <f>'[1]SD 4. Assets (RAB)'!AL31</f>
        <v>926.61615999999992</v>
      </c>
      <c r="T55" s="1">
        <f>'[1]SD 4. Assets (RAB)'!AM31</f>
        <v>929.73137000000054</v>
      </c>
      <c r="V55" s="1">
        <f>'[1]SD 4. Assets (RAB)'!AE40</f>
        <v>6011.1313</v>
      </c>
      <c r="W55" s="1">
        <f>'[1]SD 4. Assets (RAB)'!AF40</f>
        <v>8197.5587599999999</v>
      </c>
      <c r="X55" s="1">
        <f>'[1]SD 4. Assets (RAB)'!AG40</f>
        <v>9443.0952099999995</v>
      </c>
      <c r="Y55" s="1">
        <f>'[1]SD 4. Assets (RAB)'!AH40</f>
        <v>17140.285650000002</v>
      </c>
      <c r="Z55" s="1">
        <f>'[1]SD 4. Assets (RAB)'!AI40</f>
        <v>12890.619479999999</v>
      </c>
      <c r="AA55" s="1">
        <f>'[1]SD 4. Assets (RAB)'!AJ40</f>
        <v>15614.51952</v>
      </c>
      <c r="AB55" s="1">
        <f>'[1]SD 4. Assets (RAB)'!AK40</f>
        <v>8804.6556</v>
      </c>
      <c r="AC55" s="1">
        <f>'[1]SD 4. Assets (RAB)'!AL40</f>
        <v>14704.014340000002</v>
      </c>
      <c r="AD55" s="1">
        <f>'[1]SD 4. Assets (RAB)'!AM40</f>
        <v>18744.145193379234</v>
      </c>
      <c r="AF55" s="1">
        <f>'[1]SD 4. Assets (RAB)'!AE58+'[1]SD 4. Assets (RAB)'!AE67</f>
        <v>189</v>
      </c>
      <c r="AG55" s="1">
        <f>'[1]SD 4. Assets (RAB)'!AF58+'[1]SD 4. Assets (RAB)'!AF67</f>
        <v>1046</v>
      </c>
      <c r="AH55" s="1">
        <f>'[1]SD 4. Assets (RAB)'!AG58+'[1]SD 4. Assets (RAB)'!AG67</f>
        <v>724</v>
      </c>
      <c r="AI55" s="1">
        <f>'[1]SD 4. Assets (RAB)'!AH58+'[1]SD 4. Assets (RAB)'!AH67</f>
        <v>1520</v>
      </c>
      <c r="AJ55" s="1">
        <f>'[1]SD 4. Assets (RAB)'!AI58+'[1]SD 4. Assets (RAB)'!AI67</f>
        <v>1520</v>
      </c>
      <c r="AK55" s="1">
        <f>'[1]SD 4. Assets (RAB)'!AJ58+'[1]SD 4. Assets (RAB)'!AJ67</f>
        <v>1760</v>
      </c>
      <c r="AL55" s="1">
        <f>'[1]SD 4. Assets (RAB)'!AK58+'[1]SD 4. Assets (RAB)'!AK67</f>
        <v>1030</v>
      </c>
      <c r="AM55" s="1">
        <f>'[1]SD 4. Assets (RAB)'!AL58+'[1]SD 4. Assets (RAB)'!AL67</f>
        <v>1554</v>
      </c>
      <c r="AN55" s="1">
        <f>'[1]SD 4. Assets (RAB)'!AM58+'[1]SD 4. Assets (RAB)'!AM67</f>
        <v>2008.4015913502367</v>
      </c>
    </row>
    <row r="56" spans="1:40" x14ac:dyDescent="0.25">
      <c r="A56" s="21" t="s">
        <v>51</v>
      </c>
      <c r="B56" s="41">
        <f>'[1]SD 4. Assets (RAB)'!AE23</f>
        <v>-9707.8929900000003</v>
      </c>
      <c r="C56" s="41">
        <f>'[1]SD 4. Assets (RAB)'!AF23</f>
        <v>-10272.503360000001</v>
      </c>
      <c r="D56" s="41">
        <f>'[1]SD 4. Assets (RAB)'!AG23</f>
        <v>-11067.27792</v>
      </c>
      <c r="E56" s="41">
        <f>'[1]SD 4. Assets (RAB)'!AH23</f>
        <v>-11998.9159</v>
      </c>
      <c r="F56" s="41">
        <f>'[1]SD 4. Assets (RAB)'!AI23</f>
        <v>-13629.61738</v>
      </c>
      <c r="G56" s="41">
        <f>'[1]SD 4. Assets (RAB)'!AJ23</f>
        <v>-14092.940909999999</v>
      </c>
      <c r="H56" s="41">
        <f>'[1]SD 4. Assets (RAB)'!AK23</f>
        <v>-16959.922709999999</v>
      </c>
      <c r="I56" s="41">
        <f>'[1]SD 4. Assets (RAB)'!AL23</f>
        <v>-17259.009579999998</v>
      </c>
      <c r="J56" s="41">
        <f>'[1]SD 4. Assets (RAB)'!AM23</f>
        <v>-18359.288211999996</v>
      </c>
      <c r="L56" s="1">
        <f>'[1]SD 4. Assets (RAB)'!AE32</f>
        <v>-534.26691999999991</v>
      </c>
      <c r="M56" s="1">
        <f>'[1]SD 4. Assets (RAB)'!AF32</f>
        <v>-620.77354999999989</v>
      </c>
      <c r="N56" s="1">
        <f>'[1]SD 4. Assets (RAB)'!AG32</f>
        <v>-655.81359999999995</v>
      </c>
      <c r="O56" s="1">
        <f>'[1]SD 4. Assets (RAB)'!AH32</f>
        <v>-692.88579000000016</v>
      </c>
      <c r="P56" s="1">
        <f>'[1]SD 4. Assets (RAB)'!AI32</f>
        <v>-776.41384999999991</v>
      </c>
      <c r="Q56" s="1">
        <f>'[1]SD 4. Assets (RAB)'!AJ32</f>
        <v>-792.4729699999998</v>
      </c>
      <c r="R56" s="1">
        <f>'[1]SD 4. Assets (RAB)'!AK32</f>
        <v>-814.18895000000009</v>
      </c>
      <c r="S56" s="1">
        <f>'[1]SD 4. Assets (RAB)'!AL32</f>
        <v>-1270.1833799999999</v>
      </c>
      <c r="T56" s="1">
        <f>'[1]SD 4. Assets (RAB)'!AM32</f>
        <v>-1373.7676599999998</v>
      </c>
      <c r="V56" s="1">
        <f>'[1]SD 4. Assets (RAB)'!AE41</f>
        <v>-20639.840090000002</v>
      </c>
      <c r="W56" s="1">
        <f>'[1]SD 4. Assets (RAB)'!AF41</f>
        <v>-18809.72309</v>
      </c>
      <c r="X56" s="1">
        <f>'[1]SD 4. Assets (RAB)'!AG41</f>
        <v>-21156.908479999998</v>
      </c>
      <c r="Y56" s="1">
        <f>'[1]SD 4. Assets (RAB)'!AH41</f>
        <v>-22645.19831</v>
      </c>
      <c r="Z56" s="1">
        <f>'[1]SD 4. Assets (RAB)'!AI41</f>
        <v>-24350.968769999999</v>
      </c>
      <c r="AA56" s="1">
        <f>'[1]SD 4. Assets (RAB)'!AJ41</f>
        <v>-26889.58612</v>
      </c>
      <c r="AB56" s="1">
        <f>'[1]SD 4. Assets (RAB)'!AK41</f>
        <v>-27865.888339999998</v>
      </c>
      <c r="AC56" s="1">
        <f>'[1]SD 4. Assets (RAB)'!AL41</f>
        <v>-32082.80704</v>
      </c>
      <c r="AD56" s="1">
        <f>'[1]SD 4. Assets (RAB)'!AM41</f>
        <v>-35673.151488000003</v>
      </c>
      <c r="AF56" s="1">
        <f>'[1]SD 4. Assets (RAB)'!AE59+'[1]SD 4. Assets (RAB)'!AE68</f>
        <v>-3235</v>
      </c>
      <c r="AG56" s="1">
        <f>'[1]SD 4. Assets (RAB)'!AF59+'[1]SD 4. Assets (RAB)'!AF68</f>
        <v>-4211</v>
      </c>
      <c r="AH56" s="1">
        <f>'[1]SD 4. Assets (RAB)'!AG59+'[1]SD 4. Assets (RAB)'!AG68</f>
        <v>-4897</v>
      </c>
      <c r="AI56" s="1">
        <f>'[1]SD 4. Assets (RAB)'!AH59+'[1]SD 4. Assets (RAB)'!AH68</f>
        <v>-5974</v>
      </c>
      <c r="AJ56" s="1">
        <f>'[1]SD 4. Assets (RAB)'!AI59+'[1]SD 4. Assets (RAB)'!AI68</f>
        <v>-11084</v>
      </c>
      <c r="AK56" s="1">
        <f>'[1]SD 4. Assets (RAB)'!AJ59+'[1]SD 4. Assets (RAB)'!AJ68</f>
        <v>-12456</v>
      </c>
      <c r="AL56" s="1">
        <f>'[1]SD 4. Assets (RAB)'!AK59+'[1]SD 4. Assets (RAB)'!AK68</f>
        <v>-9240</v>
      </c>
      <c r="AM56" s="1">
        <f>'[1]SD 4. Assets (RAB)'!AL59+'[1]SD 4. Assets (RAB)'!AL68</f>
        <v>-3966</v>
      </c>
      <c r="AN56" s="1">
        <f>'[1]SD 4. Assets (RAB)'!AM59+'[1]SD 4. Assets (RAB)'!AM68</f>
        <v>-6028.3992300000009</v>
      </c>
    </row>
    <row r="57" spans="1:40" x14ac:dyDescent="0.25">
      <c r="A57" s="21" t="s">
        <v>52</v>
      </c>
      <c r="B57" s="41">
        <f>'[1]SD 4. Assets (RAB)'!AE24</f>
        <v>-4814.8406599999998</v>
      </c>
      <c r="C57" s="41">
        <f>'[1]SD 4. Assets (RAB)'!AF24</f>
        <v>-2319.6448600000003</v>
      </c>
      <c r="D57" s="41">
        <f>'[1]SD 4. Assets (RAB)'!AG24</f>
        <v>-5577.4769600000009</v>
      </c>
      <c r="E57" s="41">
        <f>'[1]SD 4. Assets (RAB)'!AH24</f>
        <v>-96.270000000000437</v>
      </c>
      <c r="F57" s="41">
        <f>'[1]SD 4. Assets (RAB)'!AI24</f>
        <v>-5286.8178599999992</v>
      </c>
      <c r="G57" s="41">
        <f>'[1]SD 4. Assets (RAB)'!AJ24</f>
        <v>-4638.3911599999992</v>
      </c>
      <c r="H57" s="41">
        <f>'[1]SD 4. Assets (RAB)'!AK24</f>
        <v>-10862.898459999999</v>
      </c>
      <c r="I57" s="41">
        <f>'[1]SD 4. Assets (RAB)'!AL24</f>
        <v>-7460.6400799999974</v>
      </c>
      <c r="J57" s="41">
        <f>'[1]SD 4. Assets (RAB)'!AM24</f>
        <v>-6707.5218364067623</v>
      </c>
      <c r="L57" s="1">
        <f>'[1]SD 4. Assets (RAB)'!AE33</f>
        <v>-357.45054999999991</v>
      </c>
      <c r="M57" s="1">
        <f>'[1]SD 4. Assets (RAB)'!AF33</f>
        <v>-383.19080999999983</v>
      </c>
      <c r="N57" s="1">
        <f>'[1]SD 4. Assets (RAB)'!AG33</f>
        <v>-377.70976999999988</v>
      </c>
      <c r="O57" s="1">
        <f>'[1]SD 4. Assets (RAB)'!AH33</f>
        <v>-224.81734000000006</v>
      </c>
      <c r="P57" s="1">
        <f>'[1]SD 4. Assets (RAB)'!AI33</f>
        <v>-433.83284999999995</v>
      </c>
      <c r="Q57" s="1">
        <f>'[1]SD 4. Assets (RAB)'!AJ33</f>
        <v>-413.54223999999982</v>
      </c>
      <c r="R57" s="1">
        <f>'[1]SD 4. Assets (RAB)'!AK33</f>
        <v>-536.86880000000019</v>
      </c>
      <c r="S57" s="1">
        <f>'[1]SD 4. Assets (RAB)'!AL33</f>
        <v>-343.56722000000002</v>
      </c>
      <c r="T57" s="1">
        <f>'[1]SD 4. Assets (RAB)'!AM33</f>
        <v>-444.03628999999921</v>
      </c>
      <c r="V57" s="1">
        <f>'[1]SD 4. Assets (RAB)'!AE42</f>
        <v>-14628.708790000001</v>
      </c>
      <c r="W57" s="1">
        <f>'[1]SD 4. Assets (RAB)'!AF42</f>
        <v>-10612.16433</v>
      </c>
      <c r="X57" s="1">
        <f>'[1]SD 4. Assets (RAB)'!AG42</f>
        <v>-11713.813269999999</v>
      </c>
      <c r="Y57" s="1">
        <f>'[1]SD 4. Assets (RAB)'!AH42</f>
        <v>-5504.9126599999981</v>
      </c>
      <c r="Z57" s="1">
        <f>'[1]SD 4. Assets (RAB)'!AI42</f>
        <v>-11460.34929</v>
      </c>
      <c r="AA57" s="1">
        <f>'[1]SD 4. Assets (RAB)'!AJ42</f>
        <v>-11275.0666</v>
      </c>
      <c r="AB57" s="1">
        <f>'[1]SD 4. Assets (RAB)'!AK42</f>
        <v>-19061.232739999999</v>
      </c>
      <c r="AC57" s="1">
        <f>'[1]SD 4. Assets (RAB)'!AL42</f>
        <v>-17378.792699999998</v>
      </c>
      <c r="AD57" s="1">
        <f>'[1]SD 4. Assets (RAB)'!AM42</f>
        <v>-16929.006294620769</v>
      </c>
      <c r="AF57" s="1">
        <f>'[1]SD 4. Assets (RAB)'!AE60+'[1]SD 4. Assets (RAB)'!AE69</f>
        <v>-3046</v>
      </c>
      <c r="AG57" s="1">
        <f>'[1]SD 4. Assets (RAB)'!AF60+'[1]SD 4. Assets (RAB)'!AF69</f>
        <v>-3165</v>
      </c>
      <c r="AH57" s="1">
        <f>'[1]SD 4. Assets (RAB)'!AG60+'[1]SD 4. Assets (RAB)'!AG69</f>
        <v>-4173</v>
      </c>
      <c r="AI57" s="1">
        <f>'[1]SD 4. Assets (RAB)'!AH60+'[1]SD 4. Assets (RAB)'!AH69</f>
        <v>-4454</v>
      </c>
      <c r="AJ57" s="1">
        <f>'[1]SD 4. Assets (RAB)'!AI60+'[1]SD 4. Assets (RAB)'!AI69</f>
        <v>-9564</v>
      </c>
      <c r="AK57" s="1">
        <f>'[1]SD 4. Assets (RAB)'!AJ60+'[1]SD 4. Assets (RAB)'!AJ69</f>
        <v>-10696</v>
      </c>
      <c r="AL57" s="1">
        <f>'[1]SD 4. Assets (RAB)'!AK60+'[1]SD 4. Assets (RAB)'!AK69</f>
        <v>-8210</v>
      </c>
      <c r="AM57" s="1">
        <f>'[1]SD 4. Assets (RAB)'!AL60+'[1]SD 4. Assets (RAB)'!AL69</f>
        <v>-2412</v>
      </c>
      <c r="AN57" s="1">
        <f>'[1]SD 4. Assets (RAB)'!AM60+'[1]SD 4. Assets (RAB)'!AM69</f>
        <v>-4019.9976386497638</v>
      </c>
    </row>
    <row r="58" spans="1:40" x14ac:dyDescent="0.25">
      <c r="A58" s="21" t="s">
        <v>53</v>
      </c>
      <c r="B58" s="41">
        <f>'[1]SD 4. Assets (RAB)'!AE25</f>
        <v>5130.3838299999998</v>
      </c>
      <c r="C58" s="41">
        <f>'[1]SD 4. Assets (RAB)'!AF25</f>
        <v>39633.426330000002</v>
      </c>
      <c r="D58" s="41">
        <f>'[1]SD 4. Assets (RAB)'!AG25</f>
        <v>24458</v>
      </c>
      <c r="E58" s="41">
        <f>'[1]SD 4. Assets (RAB)'!AH25</f>
        <v>12756.271790000001</v>
      </c>
      <c r="F58" s="41">
        <f>'[1]SD 4. Assets (RAB)'!AI25</f>
        <v>1571</v>
      </c>
      <c r="G58" s="41">
        <f>'[1]SD 4. Assets (RAB)'!AJ25</f>
        <v>111073</v>
      </c>
      <c r="H58" s="41">
        <f>'[1]SD 4. Assets (RAB)'!AK25</f>
        <v>18324</v>
      </c>
      <c r="I58" s="41">
        <f>'[1]SD 4. Assets (RAB)'!AL25</f>
        <v>10385.949560000001</v>
      </c>
      <c r="J58" s="41">
        <f>'[1]SD 4. Assets (RAB)'!AM25</f>
        <v>95646.140456821944</v>
      </c>
      <c r="L58" s="1">
        <f>'[1]SD 4. Assets (RAB)'!AE34</f>
        <v>2762.83817</v>
      </c>
      <c r="M58" s="1">
        <f>'[1]SD 4. Assets (RAB)'!AF34</f>
        <v>1881.6076499999995</v>
      </c>
      <c r="N58" s="1">
        <f>'[1]SD 4. Assets (RAB)'!AG34</f>
        <v>26.885000000000002</v>
      </c>
      <c r="O58" s="1">
        <f>'[1]SD 4. Assets (RAB)'!AH34</f>
        <v>738.12474999999995</v>
      </c>
      <c r="P58" s="1">
        <f>'[1]SD 4. Assets (RAB)'!AI34</f>
        <v>120.18056999999999</v>
      </c>
      <c r="Q58" s="1">
        <f>'[1]SD 4. Assets (RAB)'!AJ34</f>
        <v>363.32554000000005</v>
      </c>
      <c r="R58" s="1">
        <f>'[1]SD 4. Assets (RAB)'!AK34</f>
        <v>19249.382750000001</v>
      </c>
      <c r="S58" s="1">
        <f>'[1]SD 4. Assets (RAB)'!AL34</f>
        <v>3120.2724499999995</v>
      </c>
      <c r="T58" s="1">
        <f>'[1]SD 4. Assets (RAB)'!AM34</f>
        <v>-951.94081999999923</v>
      </c>
      <c r="V58" s="1">
        <f>'[1]SD 4. Assets (RAB)'!AE43</f>
        <v>48564.777999999998</v>
      </c>
      <c r="W58" s="1">
        <f>'[1]SD 4. Assets (RAB)'!AF43</f>
        <v>42455.96602</v>
      </c>
      <c r="X58" s="1">
        <f>'[1]SD 4. Assets (RAB)'!AG43</f>
        <v>25144.115000000002</v>
      </c>
      <c r="Y58" s="1">
        <f>'[1]SD 4. Assets (RAB)'!AH43</f>
        <v>44976.603459999998</v>
      </c>
      <c r="Z58" s="1">
        <f>'[1]SD 4. Assets (RAB)'!AI43</f>
        <v>35735.819430000003</v>
      </c>
      <c r="AA58" s="1">
        <f>'[1]SD 4. Assets (RAB)'!AJ43</f>
        <v>90132.674459999995</v>
      </c>
      <c r="AB58" s="1">
        <f>'[1]SD 4. Assets (RAB)'!AK43</f>
        <v>60084.617250000003</v>
      </c>
      <c r="AC58" s="1">
        <f>'[1]SD 4. Assets (RAB)'!AL43</f>
        <v>65089.777990000002</v>
      </c>
      <c r="AD58" s="1">
        <f>'[1]SD 4. Assets (RAB)'!AM43</f>
        <v>50362.26049309643</v>
      </c>
      <c r="AF58" s="1">
        <f>'[1]SD 4. Assets (RAB)'!AE61+'[1]SD 4. Assets (RAB)'!AE70</f>
        <v>11191</v>
      </c>
      <c r="AG58" s="1">
        <f>'[1]SD 4. Assets (RAB)'!AF61+'[1]SD 4. Assets (RAB)'!AF70</f>
        <v>10292</v>
      </c>
      <c r="AH58" s="1">
        <f>'[1]SD 4. Assets (RAB)'!AG61+'[1]SD 4. Assets (RAB)'!AG70</f>
        <v>9908</v>
      </c>
      <c r="AI58" s="1">
        <f>'[1]SD 4. Assets (RAB)'!AH61+'[1]SD 4. Assets (RAB)'!AH70</f>
        <v>25696</v>
      </c>
      <c r="AJ58" s="1">
        <f>'[1]SD 4. Assets (RAB)'!AI61+'[1]SD 4. Assets (RAB)'!AI70</f>
        <v>12446</v>
      </c>
      <c r="AK58" s="1">
        <f>'[1]SD 4. Assets (RAB)'!AJ61+'[1]SD 4. Assets (RAB)'!AJ70</f>
        <v>20609</v>
      </c>
      <c r="AL58" s="1">
        <f>'[1]SD 4. Assets (RAB)'!AK61+'[1]SD 4. Assets (RAB)'!AK70</f>
        <v>7643</v>
      </c>
      <c r="AM58" s="1">
        <f>'[1]SD 4. Assets (RAB)'!AL61+'[1]SD 4. Assets (RAB)'!AL70</f>
        <v>8852</v>
      </c>
      <c r="AN58" s="1">
        <f>'[1]SD 4. Assets (RAB)'!AM61+'[1]SD 4. Assets (RAB)'!AM70</f>
        <v>29638.167909701937</v>
      </c>
    </row>
    <row r="59" spans="1:40" x14ac:dyDescent="0.25">
      <c r="A59" s="21" t="s">
        <v>54</v>
      </c>
      <c r="B59" s="41">
        <f>'[1]SD 4. Assets (RAB)'!AE26</f>
        <v>0</v>
      </c>
      <c r="C59" s="41">
        <f>'[1]SD 4. Assets (RAB)'!AF26</f>
        <v>0</v>
      </c>
      <c r="D59" s="41">
        <f>'[1]SD 4. Assets (RAB)'!AG26</f>
        <v>0</v>
      </c>
      <c r="E59" s="41">
        <f>'[1]SD 4. Assets (RAB)'!AH26</f>
        <v>0</v>
      </c>
      <c r="F59" s="41">
        <f>'[1]SD 4. Assets (RAB)'!AI26</f>
        <v>0</v>
      </c>
      <c r="G59" s="41">
        <f>'[1]SD 4. Assets (RAB)'!AJ26</f>
        <v>0</v>
      </c>
      <c r="H59" s="41">
        <f>'[1]SD 4. Assets (RAB)'!AK26</f>
        <v>0</v>
      </c>
      <c r="I59" s="41">
        <f>'[1]SD 4. Assets (RAB)'!AL26</f>
        <v>-223</v>
      </c>
      <c r="J59" s="41">
        <f>'[1]SD 4. Assets (RAB)'!AM26</f>
        <v>0</v>
      </c>
      <c r="L59" s="1">
        <f>'[1]SD 4. Assets (RAB)'!AE35</f>
        <v>0</v>
      </c>
      <c r="M59" s="1">
        <f>'[1]SD 4. Assets (RAB)'!AF35</f>
        <v>0</v>
      </c>
      <c r="N59" s="1">
        <f>'[1]SD 4. Assets (RAB)'!AG35</f>
        <v>0</v>
      </c>
      <c r="O59" s="1">
        <f>'[1]SD 4. Assets (RAB)'!AH35</f>
        <v>0</v>
      </c>
      <c r="P59" s="1">
        <f>'[1]SD 4. Assets (RAB)'!AI35</f>
        <v>0</v>
      </c>
      <c r="Q59" s="1">
        <f>'[1]SD 4. Assets (RAB)'!AJ35</f>
        <v>0</v>
      </c>
      <c r="R59" s="1">
        <f>'[1]SD 4. Assets (RAB)'!AK35</f>
        <v>0</v>
      </c>
      <c r="S59" s="1">
        <f>'[1]SD 4. Assets (RAB)'!AL35</f>
        <v>0</v>
      </c>
      <c r="T59" s="1">
        <f>'[1]SD 4. Assets (RAB)'!AM35</f>
        <v>0</v>
      </c>
      <c r="V59" s="1">
        <f>'[1]SD 4. Assets (RAB)'!AE44</f>
        <v>-2478</v>
      </c>
      <c r="W59" s="1">
        <f>'[1]SD 4. Assets (RAB)'!AF44</f>
        <v>-498</v>
      </c>
      <c r="X59" s="1">
        <f>'[1]SD 4. Assets (RAB)'!AG44</f>
        <v>-32</v>
      </c>
      <c r="Y59" s="1">
        <f>'[1]SD 4. Assets (RAB)'!AH44</f>
        <v>-81</v>
      </c>
      <c r="Z59" s="1">
        <f>'[1]SD 4. Assets (RAB)'!AI44</f>
        <v>0</v>
      </c>
      <c r="AA59" s="1">
        <f>'[1]SD 4. Assets (RAB)'!AJ44</f>
        <v>-575</v>
      </c>
      <c r="AB59" s="1">
        <f>'[1]SD 4. Assets (RAB)'!AK44</f>
        <v>0</v>
      </c>
      <c r="AC59" s="1">
        <f>'[1]SD 4. Assets (RAB)'!AL44</f>
        <v>0</v>
      </c>
      <c r="AD59" s="1">
        <f>'[1]SD 4. Assets (RAB)'!AM44</f>
        <v>0</v>
      </c>
      <c r="AF59" s="1" t="e">
        <f>'[1]SD 4. Assets (RAB)'!AE62+'[1]SD 4. Assets (RAB)'!AE71</f>
        <v>#VALUE!</v>
      </c>
      <c r="AG59" s="1">
        <f>'[1]SD 4. Assets (RAB)'!AF62+'[1]SD 4. Assets (RAB)'!AF71</f>
        <v>-268</v>
      </c>
      <c r="AH59" s="1">
        <f>'[1]SD 4. Assets (RAB)'!AG62+'[1]SD 4. Assets (RAB)'!AG71</f>
        <v>-159</v>
      </c>
      <c r="AI59" s="1">
        <f>'[1]SD 4. Assets (RAB)'!AH62+'[1]SD 4. Assets (RAB)'!AH71</f>
        <v>-7057</v>
      </c>
      <c r="AJ59" s="1" t="e">
        <f>'[1]SD 4. Assets (RAB)'!AI62+'[1]SD 4. Assets (RAB)'!AI71</f>
        <v>#VALUE!</v>
      </c>
      <c r="AK59" s="1">
        <f>'[1]SD 4. Assets (RAB)'!AJ62+'[1]SD 4. Assets (RAB)'!AJ71</f>
        <v>9</v>
      </c>
      <c r="AL59" s="1" t="e">
        <f>'[1]SD 4. Assets (RAB)'!AK62+'[1]SD 4. Assets (RAB)'!AK71</f>
        <v>#VALUE!</v>
      </c>
      <c r="AM59" s="1" t="e">
        <f>'[1]SD 4. Assets (RAB)'!AL62+'[1]SD 4. Assets (RAB)'!AL71</f>
        <v>#VALUE!</v>
      </c>
      <c r="AN59" s="1">
        <f>'[1]SD 4. Assets (RAB)'!AM62+'[1]SD 4. Assets (RAB)'!AM71</f>
        <v>-244.25943000000001</v>
      </c>
    </row>
    <row r="60" spans="1:40" x14ac:dyDescent="0.25">
      <c r="A60" s="21" t="s">
        <v>55</v>
      </c>
      <c r="B60" s="42">
        <f>'[1]SD 4. Assets (RAB)'!AE27</f>
        <v>218504.04961000002</v>
      </c>
      <c r="C60" s="42">
        <f>'[1]SD 4. Assets (RAB)'!AF27</f>
        <v>255817.83108000003</v>
      </c>
      <c r="D60" s="42">
        <f>'[1]SD 4. Assets (RAB)'!AG27</f>
        <v>274698.35412000003</v>
      </c>
      <c r="E60" s="42">
        <f>'[1]SD 4. Assets (RAB)'!AH27</f>
        <v>287358.35591000004</v>
      </c>
      <c r="F60" s="42">
        <f>'[1]SD 4. Assets (RAB)'!AI27</f>
        <v>283642.53805000003</v>
      </c>
      <c r="G60" s="42">
        <f>'[1]SD 4. Assets (RAB)'!AJ27</f>
        <v>390077.14689000003</v>
      </c>
      <c r="H60" s="42">
        <f>'[1]SD 4. Assets (RAB)'!AK27</f>
        <v>397538.24843000004</v>
      </c>
      <c r="I60" s="42">
        <f>'[1]SD 4. Assets (RAB)'!AL27</f>
        <v>400240.55791000003</v>
      </c>
      <c r="J60" s="42">
        <f>'[1]SD 4. Assets (RAB)'!AM27</f>
        <v>489179.17653041525</v>
      </c>
      <c r="L60" s="1">
        <f>'[1]SD 4. Assets (RAB)'!AE36</f>
        <v>9909.4738599999982</v>
      </c>
      <c r="M60" s="1">
        <f>'[1]SD 4. Assets (RAB)'!AF36</f>
        <v>11407.890699999998</v>
      </c>
      <c r="N60" s="1">
        <f>'[1]SD 4. Assets (RAB)'!AG36</f>
        <v>11057.065929999999</v>
      </c>
      <c r="O60" s="1">
        <f>'[1]SD 4. Assets (RAB)'!AH36</f>
        <v>11570.373339999998</v>
      </c>
      <c r="P60" s="1">
        <f>'[1]SD 4. Assets (RAB)'!AI36</f>
        <v>11256.72106</v>
      </c>
      <c r="Q60" s="1">
        <f>'[1]SD 4. Assets (RAB)'!AJ36</f>
        <v>11206.504360000001</v>
      </c>
      <c r="R60" s="1">
        <f>'[1]SD 4. Assets (RAB)'!AK36</f>
        <v>29919.018309999999</v>
      </c>
      <c r="S60" s="1">
        <f>'[1]SD 4. Assets (RAB)'!AL36</f>
        <v>32695.723540000003</v>
      </c>
      <c r="T60" s="1">
        <f>'[1]SD 4. Assets (RAB)'!AM36</f>
        <v>31299.746429999999</v>
      </c>
      <c r="V60" s="1">
        <f>'[1]SD 4. Assets (RAB)'!AE45</f>
        <v>360889.56277000002</v>
      </c>
      <c r="W60" s="1">
        <f>'[1]SD 4. Assets (RAB)'!AF45</f>
        <v>392235.36446000001</v>
      </c>
      <c r="X60" s="1">
        <f>'[1]SD 4. Assets (RAB)'!AG45</f>
        <v>405633.66619000002</v>
      </c>
      <c r="Y60" s="1">
        <f>'[1]SD 4. Assets (RAB)'!AH45</f>
        <v>445024.35699</v>
      </c>
      <c r="Z60" s="1">
        <f>'[1]SD 4. Assets (RAB)'!AI45</f>
        <v>469299.82712999999</v>
      </c>
      <c r="AA60" s="1">
        <f>'[1]SD 4. Assets (RAB)'!AJ45</f>
        <v>547582.43498999998</v>
      </c>
      <c r="AB60" s="1">
        <f>'[1]SD 4. Assets (RAB)'!AK45</f>
        <v>588605.8195000001</v>
      </c>
      <c r="AC60" s="1">
        <f>'[1]SD 4. Assets (RAB)'!AL45</f>
        <v>636316.80479000008</v>
      </c>
      <c r="AD60" s="1">
        <f>'[1]SD 4. Assets (RAB)'!AM45</f>
        <v>669750.05898847571</v>
      </c>
      <c r="AF60" s="1">
        <f>'[1]SD 4. Assets (RAB)'!AE63+'[1]SD 4. Assets (RAB)'!AE72</f>
        <v>23329</v>
      </c>
      <c r="AG60" s="1">
        <f>'[1]SD 4. Assets (RAB)'!AF63+'[1]SD 4. Assets (RAB)'!AF72</f>
        <v>30188</v>
      </c>
      <c r="AH60" s="1">
        <f>'[1]SD 4. Assets (RAB)'!AG63+'[1]SD 4. Assets (RAB)'!AG72</f>
        <v>35764</v>
      </c>
      <c r="AI60" s="1">
        <f>'[1]SD 4. Assets (RAB)'!AH63+'[1]SD 4. Assets (RAB)'!AH72</f>
        <v>49949</v>
      </c>
      <c r="AJ60" s="1">
        <f>'[1]SD 4. Assets (RAB)'!AI63+'[1]SD 4. Assets (RAB)'!AI72</f>
        <v>52831</v>
      </c>
      <c r="AK60" s="1">
        <f>'[1]SD 4. Assets (RAB)'!AJ63+'[1]SD 4. Assets (RAB)'!AJ72</f>
        <v>62735</v>
      </c>
      <c r="AL60" s="1">
        <f>'[1]SD 4. Assets (RAB)'!AK63+'[1]SD 4. Assets (RAB)'!AK72</f>
        <v>62128</v>
      </c>
      <c r="AM60" s="1">
        <f>'[1]SD 4. Assets (RAB)'!AL63+'[1]SD 4. Assets (RAB)'!AL72</f>
        <v>68553</v>
      </c>
      <c r="AN60" s="1">
        <f>'[1]SD 4. Assets (RAB)'!AM63+'[1]SD 4. Assets (RAB)'!AM72</f>
        <v>93926.910841052173</v>
      </c>
    </row>
    <row r="61" spans="1:40" x14ac:dyDescent="0.25">
      <c r="B61" s="14"/>
      <c r="C61" s="14"/>
      <c r="D61" s="14"/>
      <c r="E61" s="14"/>
      <c r="F61" s="14"/>
      <c r="G61" s="14"/>
      <c r="H61" s="14"/>
      <c r="I61" s="14"/>
      <c r="J61" s="14"/>
    </row>
    <row r="62" spans="1:40" x14ac:dyDescent="0.25">
      <c r="A62" t="s">
        <v>58</v>
      </c>
      <c r="B62" s="1">
        <f>'[1]SD 3. Opex'!AE14</f>
        <v>35426.048000000003</v>
      </c>
      <c r="C62" s="1">
        <f>'[1]SD 3. Opex'!AF14</f>
        <v>37656.624000000003</v>
      </c>
      <c r="D62" s="1">
        <f>'[1]SD 3. Opex'!AG14</f>
        <v>46334.126000000004</v>
      </c>
      <c r="E62" s="1">
        <f>'[1]SD 3. Opex'!AH14</f>
        <v>46642.640999999996</v>
      </c>
      <c r="F62" s="1">
        <f>'[1]SD 3. Opex'!AI14</f>
        <v>47779.507999999994</v>
      </c>
      <c r="G62" s="1">
        <f>'[1]SD 3. Opex'!AJ14</f>
        <v>46557.578000000001</v>
      </c>
      <c r="H62" s="1">
        <f>'[1]SD 3. Opex'!AK14</f>
        <v>46923.140000000007</v>
      </c>
      <c r="I62" s="1">
        <f>'[1]SD 3. Opex'!AL14</f>
        <v>44976.582999999999</v>
      </c>
      <c r="J62" s="1">
        <f>'[1]SD 3. Opex'!AM14</f>
        <v>45598</v>
      </c>
    </row>
    <row r="64" spans="1:40" x14ac:dyDescent="0.25">
      <c r="A64" s="4" t="s">
        <v>97</v>
      </c>
      <c r="B64" s="14"/>
      <c r="C64" s="14"/>
      <c r="D64" s="14"/>
      <c r="E64" s="14"/>
      <c r="F64" s="14"/>
      <c r="G64" s="14"/>
      <c r="H64" s="14"/>
      <c r="I64" s="14"/>
      <c r="J64" s="14"/>
    </row>
    <row r="65" spans="1:40" x14ac:dyDescent="0.25">
      <c r="B65" t="s">
        <v>56</v>
      </c>
      <c r="L65" t="s">
        <v>69</v>
      </c>
      <c r="V65" s="21" t="s">
        <v>91</v>
      </c>
      <c r="AF65" t="s">
        <v>3</v>
      </c>
    </row>
    <row r="66" spans="1:40" x14ac:dyDescent="0.25">
      <c r="B66" s="3">
        <v>2006</v>
      </c>
      <c r="C66" s="3">
        <v>2007</v>
      </c>
      <c r="D66" s="3">
        <v>2008</v>
      </c>
      <c r="E66" s="3">
        <v>2009</v>
      </c>
      <c r="F66" s="3">
        <v>2010</v>
      </c>
      <c r="G66" s="3">
        <v>2011</v>
      </c>
      <c r="H66" s="3">
        <v>2012</v>
      </c>
      <c r="I66" s="3">
        <v>2013</v>
      </c>
      <c r="J66" s="3">
        <v>2014</v>
      </c>
      <c r="L66" s="3">
        <v>2006</v>
      </c>
      <c r="M66" s="3">
        <v>2007</v>
      </c>
      <c r="N66" s="3">
        <v>2008</v>
      </c>
      <c r="O66" s="3">
        <v>2009</v>
      </c>
      <c r="P66" s="3">
        <v>2010</v>
      </c>
      <c r="Q66" s="3">
        <v>2011</v>
      </c>
      <c r="R66" s="3">
        <v>2012</v>
      </c>
      <c r="S66" s="3">
        <v>2013</v>
      </c>
      <c r="T66" s="3">
        <v>2014</v>
      </c>
      <c r="V66" s="3">
        <v>2006</v>
      </c>
      <c r="W66" s="3">
        <v>2007</v>
      </c>
      <c r="X66" s="3">
        <v>2008</v>
      </c>
      <c r="Y66" s="3">
        <v>2009</v>
      </c>
      <c r="Z66" s="3">
        <v>2010</v>
      </c>
      <c r="AA66" s="3">
        <v>2011</v>
      </c>
      <c r="AB66" s="3">
        <v>2012</v>
      </c>
      <c r="AC66" s="3">
        <v>2013</v>
      </c>
      <c r="AD66" s="3">
        <v>2014</v>
      </c>
      <c r="AF66" s="3">
        <v>2006</v>
      </c>
      <c r="AG66" s="3">
        <v>2007</v>
      </c>
      <c r="AH66" s="3">
        <v>2008</v>
      </c>
      <c r="AI66" s="3">
        <v>2009</v>
      </c>
      <c r="AJ66" s="3">
        <v>2010</v>
      </c>
      <c r="AK66" s="3">
        <v>2011</v>
      </c>
      <c r="AL66" s="3">
        <v>2012</v>
      </c>
      <c r="AM66" s="3">
        <v>2013</v>
      </c>
      <c r="AN66" s="3">
        <v>2014</v>
      </c>
    </row>
    <row r="67" spans="1:40" x14ac:dyDescent="0.25">
      <c r="A67" s="21" t="s">
        <v>49</v>
      </c>
      <c r="B67" s="41">
        <f>'[1]SD 4. Assets (RAB)'!AN21</f>
        <v>1262533.7235147201</v>
      </c>
      <c r="C67" s="41">
        <f>'[1]SD 4. Assets (RAB)'!AO21</f>
        <v>1267077.6261765629</v>
      </c>
      <c r="D67" s="41">
        <f>'[1]SD 4. Assets (RAB)'!AP21</f>
        <v>1260952.6261765629</v>
      </c>
      <c r="E67" s="41">
        <f>'[1]SD 4. Assets (RAB)'!AQ21</f>
        <v>1310348.4446204</v>
      </c>
      <c r="F67" s="41">
        <f>'[1]SD 4. Assets (RAB)'!AR21</f>
        <v>1381871.75867367</v>
      </c>
      <c r="G67" s="41">
        <f>'[1]SD 4. Assets (RAB)'!AS21</f>
        <v>1438330.3744896899</v>
      </c>
      <c r="H67" s="41">
        <f>'[1]SD 4. Assets (RAB)'!AT21</f>
        <v>1468868.0326552901</v>
      </c>
      <c r="I67" s="41">
        <f>'[1]SD 4. Assets (RAB)'!AU21</f>
        <v>1509003.2929434499</v>
      </c>
      <c r="J67" s="41">
        <f>'[1]SD 4. Assets (RAB)'!AV21</f>
        <v>1576792.0197078306</v>
      </c>
      <c r="L67" s="1">
        <f>'[1]SD 4. Assets (RAB)'!AN30</f>
        <v>205149.779809909</v>
      </c>
      <c r="M67" s="1">
        <f>'[1]SD 4. Assets (RAB)'!AO30</f>
        <v>208543.15624601059</v>
      </c>
      <c r="N67" s="1">
        <f>'[1]SD 4. Assets (RAB)'!AP30</f>
        <v>208322.15624601059</v>
      </c>
      <c r="O67" s="1">
        <f>'[1]SD 4. Assets (RAB)'!AQ30</f>
        <v>211675.351706371</v>
      </c>
      <c r="P67" s="1">
        <f>'[1]SD 4. Assets (RAB)'!AR30</f>
        <v>217539.345970255</v>
      </c>
      <c r="Q67" s="1">
        <f>'[1]SD 4. Assets (RAB)'!AS30</f>
        <v>217546.17153907401</v>
      </c>
      <c r="R67" s="1">
        <f>'[1]SD 4. Assets (RAB)'!AT30</f>
        <v>218340.55795862299</v>
      </c>
      <c r="S67" s="1">
        <f>'[1]SD 4. Assets (RAB)'!AU30</f>
        <v>215128.00596797501</v>
      </c>
      <c r="T67" s="1">
        <f>'[1]SD 4. Assets (RAB)'!AV30</f>
        <v>213733.46749389175</v>
      </c>
      <c r="V67" s="1">
        <f>'[1]SD 4. Assets (RAB)'!AN39</f>
        <v>942701.918717255</v>
      </c>
      <c r="W67" s="1">
        <f>'[1]SD 4. Assets (RAB)'!AO39</f>
        <v>1035006.9204308742</v>
      </c>
      <c r="X67" s="1">
        <f>'[1]SD 4. Assets (RAB)'!AP39</f>
        <v>1155470.9204308742</v>
      </c>
      <c r="Y67" s="1">
        <f>'[1]SD 4. Assets (RAB)'!AQ39</f>
        <v>1369066.17842716</v>
      </c>
      <c r="Z67" s="1">
        <f>'[1]SD 4. Assets (RAB)'!AR39</f>
        <v>1702388.4002799999</v>
      </c>
      <c r="AA67" s="1">
        <f>'[1]SD 4. Assets (RAB)'!AS39</f>
        <v>1824771.11635355</v>
      </c>
      <c r="AB67" s="1">
        <f>'[1]SD 4. Assets (RAB)'!AT39</f>
        <v>2063934.8473422099</v>
      </c>
      <c r="AC67" s="1">
        <f>'[1]SD 4. Assets (RAB)'!AU39</f>
        <v>2255327.8249627398</v>
      </c>
      <c r="AD67" s="1">
        <f>'[1]SD 4. Assets (RAB)'!AV39</f>
        <v>2496401.8832229916</v>
      </c>
      <c r="AF67" s="1">
        <f>'[1]SD 4. Assets (RAB)'!AN57+'[1]SD 4. Assets (RAB)'!AN66</f>
        <v>229549.874352646</v>
      </c>
      <c r="AG67" s="1">
        <f>'[1]SD 4. Assets (RAB)'!AO57+'[1]SD 4. Assets (RAB)'!AO66</f>
        <v>232978.51291487532</v>
      </c>
      <c r="AH67" s="1">
        <f>'[1]SD 4. Assets (RAB)'!AP57+'[1]SD 4. Assets (RAB)'!AP66</f>
        <v>241808.51291487532</v>
      </c>
      <c r="AI67" s="1">
        <f>'[1]SD 4. Assets (RAB)'!AQ57+'[1]SD 4. Assets (RAB)'!AQ66</f>
        <v>263594.45438205299</v>
      </c>
      <c r="AJ67" s="1">
        <f>'[1]SD 4. Assets (RAB)'!AR57+'[1]SD 4. Assets (RAB)'!AR66</f>
        <v>285142.53745502199</v>
      </c>
      <c r="AK67" s="1">
        <f>'[1]SD 4. Assets (RAB)'!AS57+'[1]SD 4. Assets (RAB)'!AS66</f>
        <v>264977.03496401501</v>
      </c>
      <c r="AL67" s="1">
        <f>'[1]SD 4. Assets (RAB)'!AT57+'[1]SD 4. Assets (RAB)'!AT66</f>
        <v>302852.37482132099</v>
      </c>
      <c r="AM67" s="1">
        <f>'[1]SD 4. Assets (RAB)'!AU57+'[1]SD 4. Assets (RAB)'!AU66</f>
        <v>315961.24130362901</v>
      </c>
      <c r="AN67" s="1">
        <f>'[1]SD 4. Assets (RAB)'!AV57+'[1]SD 4. Assets (RAB)'!AV66</f>
        <v>365742.73240007344</v>
      </c>
    </row>
    <row r="68" spans="1:40" x14ac:dyDescent="0.25">
      <c r="A68" s="21" t="s">
        <v>50</v>
      </c>
      <c r="B68" s="41">
        <f>'[1]SD 4. Assets (RAB)'!AN22</f>
        <v>37662.0229387441</v>
      </c>
      <c r="C68" s="41">
        <f>'[1]SD 4. Assets (RAB)'!AO22</f>
        <v>30864</v>
      </c>
      <c r="D68" s="41">
        <f>'[1]SD 4. Assets (RAB)'!AP22</f>
        <v>53485</v>
      </c>
      <c r="E68" s="41">
        <f>'[1]SD 4. Assets (RAB)'!AQ22</f>
        <v>32314.3882767055</v>
      </c>
      <c r="F68" s="41">
        <f>'[1]SD 4. Assets (RAB)'!AR22</f>
        <v>39909.653680105803</v>
      </c>
      <c r="G68" s="41">
        <f>'[1]SD 4. Assets (RAB)'!AS22</f>
        <v>47944.345816322799</v>
      </c>
      <c r="H68" s="41">
        <f>'[1]SD 4. Assets (RAB)'!AT22</f>
        <v>23275.780936247102</v>
      </c>
      <c r="I68" s="41">
        <f>'[1]SD 4. Assets (RAB)'!AU22</f>
        <v>37762.845168754997</v>
      </c>
      <c r="J68" s="41">
        <f>'[1]SD 4. Assets (RAB)'!AV22</f>
        <v>45545.977462749906</v>
      </c>
      <c r="L68" s="1">
        <f>'[1]SD 4. Assets (RAB)'!AN31</f>
        <v>6119.7222451769303</v>
      </c>
      <c r="M68" s="1">
        <f>'[1]SD 4. Assets (RAB)'!AO31</f>
        <v>5080</v>
      </c>
      <c r="N68" s="1">
        <f>'[1]SD 4. Assets (RAB)'!AP31</f>
        <v>8836</v>
      </c>
      <c r="O68" s="1">
        <f>'[1]SD 4. Assets (RAB)'!AQ31</f>
        <v>5220.1073170498503</v>
      </c>
      <c r="P68" s="1">
        <f>'[1]SD 4. Assets (RAB)'!AR31</f>
        <v>6282.7247933647404</v>
      </c>
      <c r="Q68" s="1">
        <f>'[1]SD 4. Assets (RAB)'!AS31</f>
        <v>7251.5390513024304</v>
      </c>
      <c r="R68" s="1">
        <f>'[1]SD 4. Assets (RAB)'!AT31</f>
        <v>3459.83906216271</v>
      </c>
      <c r="S68" s="1">
        <f>'[1]SD 4. Assets (RAB)'!AU31</f>
        <v>5383.5837329323003</v>
      </c>
      <c r="T68" s="1">
        <f>'[1]SD 4. Assets (RAB)'!AV31</f>
        <v>6261.7226804851098</v>
      </c>
      <c r="V68" s="1">
        <f>'[1]SD 4. Assets (RAB)'!AN40</f>
        <v>28121.2775752944</v>
      </c>
      <c r="W68" s="1">
        <f>'[1]SD 4. Assets (RAB)'!AO40</f>
        <v>25211</v>
      </c>
      <c r="X68" s="1">
        <f>'[1]SD 4. Assets (RAB)'!AP40</f>
        <v>49011</v>
      </c>
      <c r="Y68" s="1">
        <f>'[1]SD 4. Assets (RAB)'!AQ40</f>
        <v>33762.421169597299</v>
      </c>
      <c r="Z68" s="1">
        <f>'[1]SD 4. Assets (RAB)'!AR40</f>
        <v>49166.451993646202</v>
      </c>
      <c r="AA68" s="1">
        <f>'[1]SD 4. Assets (RAB)'!AS40</f>
        <v>60825.703878451503</v>
      </c>
      <c r="AB68" s="1">
        <f>'[1]SD 4. Assets (RAB)'!AT40</f>
        <v>32705.249420250399</v>
      </c>
      <c r="AC68" s="1">
        <f>'[1]SD 4. Assets (RAB)'!AU40</f>
        <v>56439.635259327697</v>
      </c>
      <c r="AD68" s="1">
        <f>'[1]SD 4. Assets (RAB)'!AV40</f>
        <v>71224.83917255346</v>
      </c>
      <c r="AF68" s="1">
        <f>'[1]SD 4. Assets (RAB)'!AN58+'[1]SD 4. Assets (RAB)'!AN67</f>
        <v>6847.5894722145295</v>
      </c>
      <c r="AG68" s="1">
        <f>'[1]SD 4. Assets (RAB)'!AO58+'[1]SD 4. Assets (RAB)'!AO67</f>
        <v>5675</v>
      </c>
      <c r="AH68" s="1">
        <f>'[1]SD 4. Assets (RAB)'!AP58+'[1]SD 4. Assets (RAB)'!AP67</f>
        <v>10257</v>
      </c>
      <c r="AI68" s="1">
        <f>'[1]SD 4. Assets (RAB)'!AQ58+'[1]SD 4. Assets (RAB)'!AQ67</f>
        <v>6500.4797628126908</v>
      </c>
      <c r="AJ68" s="1">
        <f>'[1]SD 4. Assets (RAB)'!AR58+'[1]SD 4. Assets (RAB)'!AR67</f>
        <v>8235.1635366071205</v>
      </c>
      <c r="AK68" s="1">
        <f>'[1]SD 4. Assets (RAB)'!AS58+'[1]SD 4. Assets (RAB)'!AS67</f>
        <v>8832.5678321337909</v>
      </c>
      <c r="AL68" s="1">
        <f>'[1]SD 4. Assets (RAB)'!AT58+'[1]SD 4. Assets (RAB)'!AT67</f>
        <v>4799.0189558557195</v>
      </c>
      <c r="AM68" s="1">
        <f>'[1]SD 4. Assets (RAB)'!AU58+'[1]SD 4. Assets (RAB)'!AU67</f>
        <v>7906.9379705612791</v>
      </c>
      <c r="AN68" s="1">
        <f>'[1]SD 4. Assets (RAB)'!AV58+'[1]SD 4. Assets (RAB)'!AV67</f>
        <v>10605.889198416662</v>
      </c>
    </row>
    <row r="69" spans="1:40" x14ac:dyDescent="0.25">
      <c r="A69" s="21" t="s">
        <v>51</v>
      </c>
      <c r="B69" s="41">
        <f>'[1]SD 4. Assets (RAB)'!AN23</f>
        <v>-49190.120276901398</v>
      </c>
      <c r="C69" s="41">
        <f>'[1]SD 4. Assets (RAB)'!AO23</f>
        <v>-50989</v>
      </c>
      <c r="D69" s="41">
        <f>'[1]SD 4. Assets (RAB)'!AP23</f>
        <v>-50341</v>
      </c>
      <c r="E69" s="41">
        <f>'[1]SD 4. Assets (RAB)'!AQ23</f>
        <v>-53440.138402985103</v>
      </c>
      <c r="F69" s="41">
        <f>'[1]SD 4. Assets (RAB)'!AR23</f>
        <v>-56997.468507117999</v>
      </c>
      <c r="G69" s="41">
        <f>'[1]SD 4. Assets (RAB)'!AS23</f>
        <v>-60114.112003796603</v>
      </c>
      <c r="H69" s="41">
        <f>'[1]SD 4. Assets (RAB)'!AT23</f>
        <v>-63000.535840553399</v>
      </c>
      <c r="I69" s="41">
        <f>'[1]SD 4. Assets (RAB)'!AU23</f>
        <v>-65621.356185174198</v>
      </c>
      <c r="J69" s="41">
        <f>'[1]SD 4. Assets (RAB)'!AV23</f>
        <v>-68768.801916100885</v>
      </c>
      <c r="L69" s="1">
        <f>'[1]SD 4. Assets (RAB)'!AN32</f>
        <v>-5304.3458090753402</v>
      </c>
      <c r="M69" s="1">
        <f>'[1]SD 4. Assets (RAB)'!AO32</f>
        <v>-5522</v>
      </c>
      <c r="N69" s="1">
        <f>'[1]SD 4. Assets (RAB)'!AP32</f>
        <v>-5661</v>
      </c>
      <c r="O69" s="1">
        <f>'[1]SD 4. Assets (RAB)'!AQ32</f>
        <v>-5905.3449137521702</v>
      </c>
      <c r="P69" s="1">
        <f>'[1]SD 4. Assets (RAB)'!AR32</f>
        <v>-6275.8992245456702</v>
      </c>
      <c r="Q69" s="1">
        <f>'[1]SD 4. Assets (RAB)'!AS32</f>
        <v>-6457.1526317527696</v>
      </c>
      <c r="R69" s="1">
        <f>'[1]SD 4. Assets (RAB)'!AT32</f>
        <v>-6672.3910528111901</v>
      </c>
      <c r="S69" s="1">
        <f>'[1]SD 4. Assets (RAB)'!AU32</f>
        <v>-6778.1222070153299</v>
      </c>
      <c r="T69" s="1">
        <f>'[1]SD 4. Assets (RAB)'!AV32</f>
        <v>-6947.7448848685672</v>
      </c>
      <c r="V69" s="1">
        <f>'[1]SD 4. Assets (RAB)'!AN41</f>
        <v>-37197.275861675203</v>
      </c>
      <c r="W69" s="1">
        <f>'[1]SD 4. Assets (RAB)'!AO41</f>
        <v>-40917</v>
      </c>
      <c r="X69" s="1">
        <f>'[1]SD 4. Assets (RAB)'!AP41</f>
        <v>-44670</v>
      </c>
      <c r="Y69" s="1">
        <f>'[1]SD 4. Assets (RAB)'!AQ41</f>
        <v>-52018.416333024303</v>
      </c>
      <c r="Z69" s="1">
        <f>'[1]SD 4. Assets (RAB)'!AR41</f>
        <v>-61831.519026759401</v>
      </c>
      <c r="AA69" s="1">
        <f>'[1]SD 4. Assets (RAB)'!AS41</f>
        <v>-67076.571377513101</v>
      </c>
      <c r="AB69" s="1">
        <f>'[1]SD 4. Assets (RAB)'!AT41</f>
        <v>-75652.334217696407</v>
      </c>
      <c r="AC69" s="1">
        <f>'[1]SD 4. Assets (RAB)'!AU41</f>
        <v>-82802.461925167794</v>
      </c>
      <c r="AD69" s="1">
        <f>'[1]SD 4. Assets (RAB)'!AV41</f>
        <v>-90049.550206048341</v>
      </c>
      <c r="AF69" s="1">
        <f>'[1]SD 4. Assets (RAB)'!AN59+'[1]SD 4. Assets (RAB)'!AN68</f>
        <v>-30028.950909985218</v>
      </c>
      <c r="AG69" s="1">
        <f>'[1]SD 4. Assets (RAB)'!AO59+'[1]SD 4. Assets (RAB)'!AO68</f>
        <v>-33409</v>
      </c>
      <c r="AH69" s="1">
        <f>'[1]SD 4. Assets (RAB)'!AP59+'[1]SD 4. Assets (RAB)'!AP68</f>
        <v>-37742</v>
      </c>
      <c r="AI69" s="1">
        <f>'[1]SD 4. Assets (RAB)'!AQ59+'[1]SD 4. Assets (RAB)'!AQ68</f>
        <v>-43983.374080815098</v>
      </c>
      <c r="AJ69" s="1">
        <f>'[1]SD 4. Assets (RAB)'!AR59+'[1]SD 4. Assets (RAB)'!AR68</f>
        <v>-53851.141952588303</v>
      </c>
      <c r="AK69" s="1">
        <f>'[1]SD 4. Assets (RAB)'!AS59+'[1]SD 4. Assets (RAB)'!AS68</f>
        <v>-48067.110041604297</v>
      </c>
      <c r="AL69" s="1">
        <f>'[1]SD 4. Assets (RAB)'!AT59+'[1]SD 4. Assets (RAB)'!AT68</f>
        <v>-39013.024663866498</v>
      </c>
      <c r="AM69" s="1">
        <f>'[1]SD 4. Assets (RAB)'!AU59+'[1]SD 4. Assets (RAB)'!AU68</f>
        <v>-44213.621227307303</v>
      </c>
      <c r="AN69" s="1">
        <f>'[1]SD 4. Assets (RAB)'!AV59+'[1]SD 4. Assets (RAB)'!AV68</f>
        <v>-56544.16035218694</v>
      </c>
    </row>
    <row r="70" spans="1:40" x14ac:dyDescent="0.25">
      <c r="A70" s="21" t="s">
        <v>52</v>
      </c>
      <c r="B70" s="41">
        <f>'[1]SD 4. Assets (RAB)'!AN24</f>
        <v>-11528.097338157299</v>
      </c>
      <c r="C70" s="41">
        <f>'[1]SD 4. Assets (RAB)'!AO24</f>
        <v>-20125</v>
      </c>
      <c r="D70" s="41">
        <f>'[1]SD 4. Assets (RAB)'!AP24</f>
        <v>3144</v>
      </c>
      <c r="E70" s="41">
        <f>'[1]SD 4. Assets (RAB)'!AQ24</f>
        <v>-21125.750126279603</v>
      </c>
      <c r="F70" s="41">
        <f>'[1]SD 4. Assets (RAB)'!AR24</f>
        <v>-17087.814827012196</v>
      </c>
      <c r="G70" s="41">
        <f>'[1]SD 4. Assets (RAB)'!AS24</f>
        <v>-12169.766187473804</v>
      </c>
      <c r="H70" s="41">
        <f>'[1]SD 4. Assets (RAB)'!AT24</f>
        <v>-39724.754904306297</v>
      </c>
      <c r="I70" s="41">
        <f>'[1]SD 4. Assets (RAB)'!AU24</f>
        <v>-27858.511016419201</v>
      </c>
      <c r="J70" s="41">
        <f>'[1]SD 4. Assets (RAB)'!AV24</f>
        <v>-23222.824453350979</v>
      </c>
      <c r="L70" s="1">
        <f>'[1]SD 4. Assets (RAB)'!AN33</f>
        <v>815.37643610159012</v>
      </c>
      <c r="M70" s="1">
        <f>'[1]SD 4. Assets (RAB)'!AO33</f>
        <v>-442</v>
      </c>
      <c r="N70" s="1">
        <f>'[1]SD 4. Assets (RAB)'!AP33</f>
        <v>3175</v>
      </c>
      <c r="O70" s="1">
        <f>'[1]SD 4. Assets (RAB)'!AQ33</f>
        <v>-685.23759670231993</v>
      </c>
      <c r="P70" s="1">
        <f>'[1]SD 4. Assets (RAB)'!AR33</f>
        <v>6.8255688190702131</v>
      </c>
      <c r="Q70" s="1">
        <f>'[1]SD 4. Assets (RAB)'!AS33</f>
        <v>794.38641954966079</v>
      </c>
      <c r="R70" s="1">
        <f>'[1]SD 4. Assets (RAB)'!AT33</f>
        <v>-3212.5519906484801</v>
      </c>
      <c r="S70" s="1">
        <f>'[1]SD 4. Assets (RAB)'!AU33</f>
        <v>-1394.5384740830295</v>
      </c>
      <c r="T70" s="1">
        <f>'[1]SD 4. Assets (RAB)'!AV33</f>
        <v>-686.02220438345739</v>
      </c>
      <c r="V70" s="1">
        <f>'[1]SD 4. Assets (RAB)'!AN42</f>
        <v>-9075.9982863808036</v>
      </c>
      <c r="W70" s="1">
        <f>'[1]SD 4. Assets (RAB)'!AO42</f>
        <v>-15706</v>
      </c>
      <c r="X70" s="1">
        <f>'[1]SD 4. Assets (RAB)'!AP42</f>
        <v>4341</v>
      </c>
      <c r="Y70" s="1">
        <f>'[1]SD 4. Assets (RAB)'!AQ42</f>
        <v>-18255.995163427004</v>
      </c>
      <c r="Z70" s="1">
        <f>'[1]SD 4. Assets (RAB)'!AR42</f>
        <v>-12665.067033113199</v>
      </c>
      <c r="AA70" s="1">
        <f>'[1]SD 4. Assets (RAB)'!AS42</f>
        <v>-6250.8674990615982</v>
      </c>
      <c r="AB70" s="1">
        <f>'[1]SD 4. Assets (RAB)'!AT42</f>
        <v>-42947.084797446005</v>
      </c>
      <c r="AC70" s="1">
        <f>'[1]SD 4. Assets (RAB)'!AU42</f>
        <v>-26362.826665840097</v>
      </c>
      <c r="AD70" s="1">
        <f>'[1]SD 4. Assets (RAB)'!AV42</f>
        <v>-18824.711033494881</v>
      </c>
      <c r="AF70" s="1">
        <f>'[1]SD 4. Assets (RAB)'!AN60+'[1]SD 4. Assets (RAB)'!AN69</f>
        <v>-23181.361437770691</v>
      </c>
      <c r="AG70" s="1">
        <f>'[1]SD 4. Assets (RAB)'!AO60+'[1]SD 4. Assets (RAB)'!AO69</f>
        <v>-27734</v>
      </c>
      <c r="AH70" s="1">
        <f>'[1]SD 4. Assets (RAB)'!AP60+'[1]SD 4. Assets (RAB)'!AP69</f>
        <v>-27485</v>
      </c>
      <c r="AI70" s="1">
        <f>'[1]SD 4. Assets (RAB)'!AQ60+'[1]SD 4. Assets (RAB)'!AQ69</f>
        <v>-37482.894318002407</v>
      </c>
      <c r="AJ70" s="1">
        <f>'[1]SD 4. Assets (RAB)'!AR60+'[1]SD 4. Assets (RAB)'!AR69</f>
        <v>-45615.978415981182</v>
      </c>
      <c r="AK70" s="1">
        <f>'[1]SD 4. Assets (RAB)'!AS60+'[1]SD 4. Assets (RAB)'!AS69</f>
        <v>-39234.542209470506</v>
      </c>
      <c r="AL70" s="1">
        <f>'[1]SD 4. Assets (RAB)'!AT60+'[1]SD 4. Assets (RAB)'!AT69</f>
        <v>-34214.00570801078</v>
      </c>
      <c r="AM70" s="1">
        <f>'[1]SD 4. Assets (RAB)'!AU60+'[1]SD 4. Assets (RAB)'!AU69</f>
        <v>-36306.683256746022</v>
      </c>
      <c r="AN70" s="1">
        <f>'[1]SD 4. Assets (RAB)'!AV60+'[1]SD 4. Assets (RAB)'!AV69</f>
        <v>-45938.271153770271</v>
      </c>
    </row>
    <row r="71" spans="1:40" x14ac:dyDescent="0.25">
      <c r="A71" s="21" t="s">
        <v>53</v>
      </c>
      <c r="B71" s="41">
        <f>'[1]SD 4. Assets (RAB)'!AN25</f>
        <v>16072</v>
      </c>
      <c r="C71" s="41">
        <f>'[1]SD 4. Assets (RAB)'!AO25</f>
        <v>14000</v>
      </c>
      <c r="D71" s="41">
        <f>'[1]SD 4. Assets (RAB)'!AP25</f>
        <v>46251</v>
      </c>
      <c r="E71" s="41">
        <f>'[1]SD 4. Assets (RAB)'!AQ25</f>
        <v>92649.064179541194</v>
      </c>
      <c r="F71" s="41">
        <f>'[1]SD 4. Assets (RAB)'!AR25</f>
        <v>73546.430643036001</v>
      </c>
      <c r="G71" s="41">
        <f>'[1]SD 4. Assets (RAB)'!AS25</f>
        <v>42707.424353078299</v>
      </c>
      <c r="H71" s="41">
        <f>'[1]SD 4. Assets (RAB)'!AT25</f>
        <v>79860.015192464198</v>
      </c>
      <c r="I71" s="41">
        <f>'[1]SD 4. Assets (RAB)'!AU25</f>
        <v>75782.438464236096</v>
      </c>
      <c r="J71" s="41">
        <f>'[1]SD 4. Assets (RAB)'!AV25</f>
        <v>207580.89575232123</v>
      </c>
      <c r="L71" s="1">
        <f>'[1]SD 4. Assets (RAB)'!AN34</f>
        <v>2578</v>
      </c>
      <c r="M71" s="1">
        <f>'[1]SD 4. Assets (RAB)'!AO34</f>
        <v>221</v>
      </c>
      <c r="N71" s="1">
        <f>'[1]SD 4. Assets (RAB)'!AP34</f>
        <v>178</v>
      </c>
      <c r="O71" s="1">
        <f>'[1]SD 4. Assets (RAB)'!AQ34</f>
        <v>6549.2318605862602</v>
      </c>
      <c r="P71" s="1">
        <f>'[1]SD 4. Assets (RAB)'!AR34</f>
        <v>0</v>
      </c>
      <c r="Q71" s="1">
        <f>'[1]SD 4. Assets (RAB)'!AS34</f>
        <v>0</v>
      </c>
      <c r="R71" s="1">
        <f>'[1]SD 4. Assets (RAB)'!AT34</f>
        <v>0</v>
      </c>
      <c r="S71" s="1">
        <f>'[1]SD 4. Assets (RAB)'!AU34</f>
        <v>0</v>
      </c>
      <c r="T71" s="1">
        <f>'[1]SD 4. Assets (RAB)'!AV34</f>
        <v>0</v>
      </c>
      <c r="V71" s="1">
        <f>'[1]SD 4. Assets (RAB)'!AN43</f>
        <v>103659</v>
      </c>
      <c r="W71" s="1">
        <f>'[1]SD 4. Assets (RAB)'!AO43</f>
        <v>136409</v>
      </c>
      <c r="X71" s="1">
        <f>'[1]SD 4. Assets (RAB)'!AP43</f>
        <v>209852</v>
      </c>
      <c r="Y71" s="1">
        <f>'[1]SD 4. Assets (RAB)'!AQ43</f>
        <v>352965.21701626398</v>
      </c>
      <c r="Z71" s="1">
        <f>'[1]SD 4. Assets (RAB)'!AR43</f>
        <v>136918.51115666199</v>
      </c>
      <c r="AA71" s="1">
        <f>'[1]SD 4. Assets (RAB)'!AS43</f>
        <v>246469.72360772299</v>
      </c>
      <c r="AB71" s="1">
        <f>'[1]SD 4. Assets (RAB)'!AT43</f>
        <v>236731.65483797001</v>
      </c>
      <c r="AC71" s="1">
        <f>'[1]SD 4. Assets (RAB)'!AU43</f>
        <v>209259.589283821</v>
      </c>
      <c r="AD71" s="1">
        <f>'[1]SD 4. Assets (RAB)'!AV43</f>
        <v>254593.44938121058</v>
      </c>
      <c r="AF71" s="1">
        <f>'[1]SD 4. Assets (RAB)'!AN61+'[1]SD 4. Assets (RAB)'!AN70</f>
        <v>31937</v>
      </c>
      <c r="AG71" s="1">
        <f>'[1]SD 4. Assets (RAB)'!AO61+'[1]SD 4. Assets (RAB)'!AO70</f>
        <v>40785</v>
      </c>
      <c r="AH71" s="1">
        <f>'[1]SD 4. Assets (RAB)'!AP61+'[1]SD 4. Assets (RAB)'!AP70</f>
        <v>53962</v>
      </c>
      <c r="AI71" s="1">
        <f>'[1]SD 4. Assets (RAB)'!AQ61+'[1]SD 4. Assets (RAB)'!AQ70</f>
        <v>61606.977390971304</v>
      </c>
      <c r="AJ71" s="1">
        <f>'[1]SD 4. Assets (RAB)'!AR61+'[1]SD 4. Assets (RAB)'!AR70</f>
        <v>28037.032074973598</v>
      </c>
      <c r="AK71" s="1">
        <f>'[1]SD 4. Assets (RAB)'!AS61+'[1]SD 4. Assets (RAB)'!AS70</f>
        <v>81128.177846776598</v>
      </c>
      <c r="AL71" s="1">
        <f>'[1]SD 4. Assets (RAB)'!AT61+'[1]SD 4. Assets (RAB)'!AT70</f>
        <v>50375.673540318996</v>
      </c>
      <c r="AM71" s="1">
        <f>'[1]SD 4. Assets (RAB)'!AU61+'[1]SD 4. Assets (RAB)'!AU70</f>
        <v>86568.845623669695</v>
      </c>
      <c r="AN71" s="1">
        <f>'[1]SD 4. Assets (RAB)'!AV61+'[1]SD 4. Assets (RAB)'!AV70</f>
        <v>85740.307933305448</v>
      </c>
    </row>
    <row r="72" spans="1:40" x14ac:dyDescent="0.25">
      <c r="A72" s="21" t="s">
        <v>54</v>
      </c>
      <c r="B72" s="41">
        <f>'[1]SD 4. Assets (RAB)'!AN26</f>
        <v>0</v>
      </c>
      <c r="C72" s="41">
        <f>'[1]SD 4. Assets (RAB)'!AO26</f>
        <v>0</v>
      </c>
      <c r="D72" s="41">
        <f>'[1]SD 4. Assets (RAB)'!AP26</f>
        <v>0</v>
      </c>
      <c r="E72" s="41">
        <f>'[1]SD 4. Assets (RAB)'!AQ26</f>
        <v>0</v>
      </c>
      <c r="F72" s="41">
        <f>'[1]SD 4. Assets (RAB)'!AR26</f>
        <v>0</v>
      </c>
      <c r="G72" s="41">
        <f>'[1]SD 4. Assets (RAB)'!AS26</f>
        <v>0</v>
      </c>
      <c r="H72" s="41">
        <f>'[1]SD 4. Assets (RAB)'!AT26</f>
        <v>0</v>
      </c>
      <c r="I72" s="41">
        <f>'[1]SD 4. Assets (RAB)'!AU26</f>
        <v>0</v>
      </c>
      <c r="J72" s="41">
        <f>'[1]SD 4. Assets (RAB)'!AV26</f>
        <v>-436.34064000000001</v>
      </c>
      <c r="L72" s="1">
        <f>'[1]SD 4. Assets (RAB)'!AN35</f>
        <v>0</v>
      </c>
      <c r="M72" s="1">
        <f>'[1]SD 4. Assets (RAB)'!AO35</f>
        <v>0</v>
      </c>
      <c r="N72" s="1">
        <f>'[1]SD 4. Assets (RAB)'!AP35</f>
        <v>0</v>
      </c>
      <c r="O72" s="1">
        <f>'[1]SD 4. Assets (RAB)'!AQ35</f>
        <v>0</v>
      </c>
      <c r="P72" s="1">
        <f>'[1]SD 4. Assets (RAB)'!AR35</f>
        <v>0</v>
      </c>
      <c r="Q72" s="1">
        <f>'[1]SD 4. Assets (RAB)'!AS35</f>
        <v>0</v>
      </c>
      <c r="R72" s="1">
        <f>'[1]SD 4. Assets (RAB)'!AT35</f>
        <v>0</v>
      </c>
      <c r="S72" s="1">
        <f>'[1]SD 4. Assets (RAB)'!AU35</f>
        <v>0</v>
      </c>
      <c r="T72" s="1">
        <f>'[1]SD 4. Assets (RAB)'!AV35</f>
        <v>0</v>
      </c>
      <c r="V72" s="1">
        <f>'[1]SD 4. Assets (RAB)'!AN44</f>
        <v>-2278</v>
      </c>
      <c r="W72" s="1">
        <f>'[1]SD 4. Assets (RAB)'!AO44</f>
        <v>-239</v>
      </c>
      <c r="X72" s="1">
        <f>'[1]SD 4. Assets (RAB)'!AP44</f>
        <v>-597</v>
      </c>
      <c r="Y72" s="1">
        <f>'[1]SD 4. Assets (RAB)'!AQ44</f>
        <v>-1387</v>
      </c>
      <c r="Z72" s="1">
        <f>'[1]SD 4. Assets (RAB)'!AR44</f>
        <v>-1870.7280499999999</v>
      </c>
      <c r="AA72" s="1">
        <f>'[1]SD 4. Assets (RAB)'!AS44</f>
        <v>-1055.1251199999399</v>
      </c>
      <c r="AB72" s="1">
        <f>'[1]SD 4. Assets (RAB)'!AT44</f>
        <v>-2391.5924199999399</v>
      </c>
      <c r="AC72" s="1">
        <f>'[1]SD 4. Assets (RAB)'!AU44</f>
        <v>-432.27473999994299</v>
      </c>
      <c r="AD72" s="1">
        <f>'[1]SD 4. Assets (RAB)'!AV44</f>
        <v>-3379.43523</v>
      </c>
      <c r="AF72" s="1">
        <f>'[1]SD 4. Assets (RAB)'!AN62+'[1]SD 4. Assets (RAB)'!AN71</f>
        <v>-5327</v>
      </c>
      <c r="AG72" s="1">
        <f>'[1]SD 4. Assets (RAB)'!AO62+'[1]SD 4. Assets (RAB)'!AO71</f>
        <v>-4221</v>
      </c>
      <c r="AH72" s="1">
        <f>'[1]SD 4. Assets (RAB)'!AP62+'[1]SD 4. Assets (RAB)'!AP71</f>
        <v>-4693</v>
      </c>
      <c r="AI72" s="1">
        <f>'[1]SD 4. Assets (RAB)'!AQ62+'[1]SD 4. Assets (RAB)'!AQ71</f>
        <v>-2576</v>
      </c>
      <c r="AJ72" s="1">
        <f>'[1]SD 4. Assets (RAB)'!AR62+'[1]SD 4. Assets (RAB)'!AR71</f>
        <v>-2586.5561499999999</v>
      </c>
      <c r="AK72" s="1">
        <f>'[1]SD 4. Assets (RAB)'!AS62+'[1]SD 4. Assets (RAB)'!AS71</f>
        <v>-4018.2957799999999</v>
      </c>
      <c r="AL72" s="1">
        <f>'[1]SD 4. Assets (RAB)'!AT62+'[1]SD 4. Assets (RAB)'!AT71</f>
        <v>-3052.8013500000002</v>
      </c>
      <c r="AM72" s="1">
        <f>'[1]SD 4. Assets (RAB)'!AU62+'[1]SD 4. Assets (RAB)'!AU71</f>
        <v>-2760.1592799999999</v>
      </c>
      <c r="AN72" s="1">
        <f>'[1]SD 4. Assets (RAB)'!AV62+'[1]SD 4. Assets (RAB)'!AV71</f>
        <v>-3215.1804200000001</v>
      </c>
    </row>
    <row r="73" spans="1:40" x14ac:dyDescent="0.25">
      <c r="A73" s="21" t="s">
        <v>55</v>
      </c>
      <c r="B73" s="42">
        <f>'[1]SD 4. Assets (RAB)'!AN27</f>
        <v>1267077.6261765629</v>
      </c>
      <c r="C73" s="42">
        <f>'[1]SD 4. Assets (RAB)'!AO27</f>
        <v>1260952.6261765629</v>
      </c>
      <c r="D73" s="42">
        <f>'[1]SD 4. Assets (RAB)'!AP27</f>
        <v>1310347.6261765629</v>
      </c>
      <c r="E73" s="42">
        <f>'[1]SD 4. Assets (RAB)'!AQ27</f>
        <v>1381871.7586736616</v>
      </c>
      <c r="F73" s="42">
        <f>'[1]SD 4. Assets (RAB)'!AR27</f>
        <v>1438330.3744896937</v>
      </c>
      <c r="G73" s="42">
        <f>'[1]SD 4. Assets (RAB)'!AS27</f>
        <v>1468868.0326552945</v>
      </c>
      <c r="H73" s="42">
        <f>'[1]SD 4. Assets (RAB)'!AT27</f>
        <v>1509003.2929434481</v>
      </c>
      <c r="I73" s="42">
        <f>'[1]SD 4. Assets (RAB)'!AU27</f>
        <v>1556927.2203912665</v>
      </c>
      <c r="J73" s="42">
        <f>'[1]SD 4. Assets (RAB)'!AV27</f>
        <v>1760713.7503668009</v>
      </c>
      <c r="L73" s="1">
        <f>'[1]SD 4. Assets (RAB)'!AN36</f>
        <v>208543.15624601059</v>
      </c>
      <c r="M73" s="1">
        <f>'[1]SD 4. Assets (RAB)'!AO36</f>
        <v>208322.15624601059</v>
      </c>
      <c r="N73" s="1">
        <f>'[1]SD 4. Assets (RAB)'!AP36</f>
        <v>211675.15624601059</v>
      </c>
      <c r="O73" s="1">
        <f>'[1]SD 4. Assets (RAB)'!AQ36</f>
        <v>217539.34597025494</v>
      </c>
      <c r="P73" s="1">
        <f>'[1]SD 4. Assets (RAB)'!AR36</f>
        <v>217546.17153907407</v>
      </c>
      <c r="Q73" s="1">
        <f>'[1]SD 4. Assets (RAB)'!AS36</f>
        <v>218340.55795862366</v>
      </c>
      <c r="R73" s="1">
        <f>'[1]SD 4. Assets (RAB)'!AT36</f>
        <v>215128.00596797449</v>
      </c>
      <c r="S73" s="1">
        <f>'[1]SD 4. Assets (RAB)'!AU36</f>
        <v>213733.46749389201</v>
      </c>
      <c r="T73" s="1">
        <f>'[1]SD 4. Assets (RAB)'!AV36</f>
        <v>213047.44528950829</v>
      </c>
      <c r="V73" s="1">
        <f>'[1]SD 4. Assets (RAB)'!AN45</f>
        <v>1035006.9204308742</v>
      </c>
      <c r="W73" s="1">
        <f>'[1]SD 4. Assets (RAB)'!AO45</f>
        <v>1155470.9204308742</v>
      </c>
      <c r="X73" s="1">
        <f>'[1]SD 4. Assets (RAB)'!AP45</f>
        <v>1369065.9204308742</v>
      </c>
      <c r="Y73" s="1">
        <f>'[1]SD 4. Assets (RAB)'!AQ45</f>
        <v>1702388.4002799967</v>
      </c>
      <c r="Z73" s="1">
        <f>'[1]SD 4. Assets (RAB)'!AR45</f>
        <v>1824771.1163535486</v>
      </c>
      <c r="AA73" s="1">
        <f>'[1]SD 4. Assets (RAB)'!AS45</f>
        <v>2063934.8473422115</v>
      </c>
      <c r="AB73" s="1">
        <f>'[1]SD 4. Assets (RAB)'!AT45</f>
        <v>2255327.8249627338</v>
      </c>
      <c r="AC73" s="1">
        <f>'[1]SD 4. Assets (RAB)'!AU45</f>
        <v>2437792.3128407211</v>
      </c>
      <c r="AD73" s="1">
        <f>'[1]SD 4. Assets (RAB)'!AV45</f>
        <v>2728791.1863407069</v>
      </c>
      <c r="AF73" s="1">
        <f>'[1]SD 4. Assets (RAB)'!AN63+'[1]SD 4. Assets (RAB)'!AN72</f>
        <v>232978.51291487532</v>
      </c>
      <c r="AG73" s="1">
        <f>'[1]SD 4. Assets (RAB)'!AO63+'[1]SD 4. Assets (RAB)'!AO72</f>
        <v>241808.51291487532</v>
      </c>
      <c r="AH73" s="1">
        <f>'[1]SD 4. Assets (RAB)'!AP63+'[1]SD 4. Assets (RAB)'!AP72</f>
        <v>263593.51291487529</v>
      </c>
      <c r="AI73" s="1">
        <f>'[1]SD 4. Assets (RAB)'!AQ63+'[1]SD 4. Assets (RAB)'!AQ72</f>
        <v>285142.53745502187</v>
      </c>
      <c r="AJ73" s="1">
        <f>'[1]SD 4. Assets (RAB)'!AR63+'[1]SD 4. Assets (RAB)'!AR72</f>
        <v>264977.03496401443</v>
      </c>
      <c r="AK73" s="1">
        <f>'[1]SD 4. Assets (RAB)'!AS63+'[1]SD 4. Assets (RAB)'!AS72</f>
        <v>302852.37482132111</v>
      </c>
      <c r="AL73" s="1">
        <f>'[1]SD 4. Assets (RAB)'!AT63+'[1]SD 4. Assets (RAB)'!AT72</f>
        <v>315961.24130362924</v>
      </c>
      <c r="AM73" s="1">
        <f>'[1]SD 4. Assets (RAB)'!AU63+'[1]SD 4. Assets (RAB)'!AU72</f>
        <v>363463.24439055269</v>
      </c>
      <c r="AN73" s="1">
        <f>'[1]SD 4. Assets (RAB)'!AV63+'[1]SD 4. Assets (RAB)'!AV72</f>
        <v>402329.58875960857</v>
      </c>
    </row>
    <row r="74" spans="1:40" x14ac:dyDescent="0.25">
      <c r="B74" s="14"/>
      <c r="C74" s="14"/>
      <c r="D74" s="14"/>
      <c r="E74" s="14"/>
      <c r="F74" s="14"/>
      <c r="G74" s="14"/>
      <c r="H74" s="14"/>
      <c r="I74" s="14"/>
      <c r="J74" s="14"/>
    </row>
    <row r="75" spans="1:40" x14ac:dyDescent="0.25">
      <c r="A75" t="s">
        <v>58</v>
      </c>
      <c r="B75" s="1">
        <f>'[1]SD 3. Opex'!AN14</f>
        <v>120730</v>
      </c>
      <c r="C75" s="1">
        <f>'[1]SD 3. Opex'!AO14</f>
        <v>123090</v>
      </c>
      <c r="D75" s="1">
        <f>'[1]SD 3. Opex'!AP14</f>
        <v>119710</v>
      </c>
      <c r="E75" s="1">
        <f>'[1]SD 3. Opex'!AQ14</f>
        <v>124140</v>
      </c>
      <c r="F75" s="1">
        <f>'[1]SD 3. Opex'!AR14</f>
        <v>143240</v>
      </c>
      <c r="G75" s="1">
        <f>'[1]SD 3. Opex'!AS14</f>
        <v>137770</v>
      </c>
      <c r="H75" s="1">
        <f>'[1]SD 3. Opex'!AT14</f>
        <v>152110</v>
      </c>
      <c r="I75" s="1">
        <f>'[1]SD 3. Opex'!AU14</f>
        <v>143050</v>
      </c>
      <c r="J75" s="1">
        <f>'[1]SD 3. Opex'!AV14</f>
        <v>175638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8"/>
  <sheetViews>
    <sheetView tabSelected="1" topLeftCell="A52" workbookViewId="0">
      <selection activeCell="N64" sqref="N64"/>
    </sheetView>
  </sheetViews>
  <sheetFormatPr defaultRowHeight="15" x14ac:dyDescent="0.25"/>
  <cols>
    <col min="1" max="1" width="51.7109375" bestFit="1" customWidth="1"/>
    <col min="2" max="2" width="5" bestFit="1" customWidth="1"/>
    <col min="3" max="10" width="12.140625" bestFit="1" customWidth="1"/>
    <col min="11" max="12" width="12.7109375" customWidth="1"/>
  </cols>
  <sheetData>
    <row r="1" spans="1:12" ht="26.25" customHeight="1" x14ac:dyDescent="0.25">
      <c r="C1" s="45" t="s">
        <v>103</v>
      </c>
      <c r="D1" s="45"/>
      <c r="E1" s="45"/>
      <c r="F1" s="45"/>
      <c r="G1" s="45"/>
      <c r="H1" s="45"/>
      <c r="I1" s="45"/>
      <c r="J1" s="45"/>
    </row>
    <row r="2" spans="1:12" x14ac:dyDescent="0.25">
      <c r="C2" s="29">
        <v>38534</v>
      </c>
      <c r="D2" s="29">
        <f t="shared" ref="D2:K2" si="0">DATE(YEAR(C2)+1,MONTH(C2),DAY(C2))</f>
        <v>38899</v>
      </c>
      <c r="E2" s="29">
        <f t="shared" si="0"/>
        <v>39264</v>
      </c>
      <c r="F2" s="29">
        <f t="shared" si="0"/>
        <v>39630</v>
      </c>
      <c r="G2" s="29">
        <f t="shared" si="0"/>
        <v>39995</v>
      </c>
      <c r="H2" s="29">
        <f t="shared" si="0"/>
        <v>40360</v>
      </c>
      <c r="I2" s="29">
        <f t="shared" si="0"/>
        <v>40725</v>
      </c>
      <c r="J2" s="29">
        <f t="shared" si="0"/>
        <v>41091</v>
      </c>
      <c r="K2" s="29">
        <f t="shared" si="0"/>
        <v>41456</v>
      </c>
      <c r="L2" s="29">
        <f>DATE(YEAR(K2)+1,MONTH(K2),DAY(K2))</f>
        <v>41821</v>
      </c>
    </row>
    <row r="3" spans="1:12" x14ac:dyDescent="0.25">
      <c r="A3" t="s">
        <v>5</v>
      </c>
      <c r="B3" t="s">
        <v>6</v>
      </c>
      <c r="C3" s="30">
        <f>'[2]PTRM inputs'!C3</f>
        <v>5.426912643678157E-2</v>
      </c>
      <c r="D3" s="30">
        <f>'[2]PTRM inputs'!D3</f>
        <v>5.3919233716475105E-2</v>
      </c>
      <c r="E3" s="30">
        <f>'[2]PTRM inputs'!E3</f>
        <v>5.7988804597701157E-2</v>
      </c>
      <c r="F3" s="30">
        <f>'[2]PTRM inputs'!F3</f>
        <v>6.1664279693486562E-2</v>
      </c>
      <c r="G3" s="30">
        <f>'[2]PTRM inputs'!G3</f>
        <v>5.0201352490421458E-2</v>
      </c>
      <c r="H3" s="30">
        <f>'[2]PTRM inputs'!H3</f>
        <v>5.53847662835249E-2</v>
      </c>
      <c r="I3" s="30">
        <f>'[2]PTRM inputs'!I3</f>
        <v>5.3279996168582359E-2</v>
      </c>
      <c r="J3" s="30">
        <f>'[2]PTRM inputs'!J3</f>
        <v>4.0734919847328237E-2</v>
      </c>
      <c r="K3" s="30">
        <f>'[2]PTRM inputs'!K3</f>
        <v>3.2822367816091928E-2</v>
      </c>
      <c r="L3" s="30">
        <f>'[2]PTRM inputs'!L3</f>
        <v>4.0165766283524897E-2</v>
      </c>
    </row>
    <row r="4" spans="1:12" x14ac:dyDescent="0.25">
      <c r="A4" t="s">
        <v>7</v>
      </c>
      <c r="B4" t="s">
        <v>8</v>
      </c>
      <c r="C4" s="31">
        <f>'[2]PTRM inputs'!C4</f>
        <v>2.8555245304177301E-2</v>
      </c>
      <c r="D4" s="31">
        <f>'[2]PTRM inputs'!D4</f>
        <v>2.8213886552658662E-2</v>
      </c>
      <c r="E4" s="31">
        <f>'[2]PTRM inputs'!E4</f>
        <v>3.2184199607513397E-2</v>
      </c>
      <c r="F4" s="31">
        <f>'[2]PTRM inputs'!F4</f>
        <v>3.5770028969255296E-2</v>
      </c>
      <c r="G4" s="31">
        <f>'[2]PTRM inputs'!G4</f>
        <v>2.4586685356508875E-2</v>
      </c>
      <c r="H4" s="31">
        <f>'[2]PTRM inputs'!H4</f>
        <v>2.9643674422951349E-2</v>
      </c>
      <c r="I4" s="31">
        <f>'[2]PTRM inputs'!I4</f>
        <v>2.7590240164470758E-2</v>
      </c>
      <c r="J4" s="31">
        <f>'[2]PTRM inputs'!J4</f>
        <v>1.5351141314466465E-2</v>
      </c>
      <c r="K4" s="31">
        <f>'[2]PTRM inputs'!K4</f>
        <v>7.6315783571629936E-3</v>
      </c>
      <c r="L4" s="31">
        <f>'[2]PTRM inputs'!L4</f>
        <v>1.4795869544902418E-2</v>
      </c>
    </row>
    <row r="5" spans="1:12" x14ac:dyDescent="0.25">
      <c r="A5" t="s">
        <v>9</v>
      </c>
      <c r="B5" t="s">
        <v>10</v>
      </c>
      <c r="C5" s="32">
        <f>'[2]PTRM inputs'!C5</f>
        <v>2.5000000000000001E-2</v>
      </c>
      <c r="D5" s="32">
        <f>'[2]PTRM inputs'!D5</f>
        <v>2.5000000000000001E-2</v>
      </c>
      <c r="E5" s="32">
        <f>'[2]PTRM inputs'!E5</f>
        <v>2.5000000000000001E-2</v>
      </c>
      <c r="F5" s="32">
        <f>'[2]PTRM inputs'!F5</f>
        <v>2.5000000000000001E-2</v>
      </c>
      <c r="G5" s="32">
        <f>'[2]PTRM inputs'!G5</f>
        <v>2.5000000000000001E-2</v>
      </c>
      <c r="H5" s="32">
        <f>'[2]PTRM inputs'!H5</f>
        <v>2.5000000000000001E-2</v>
      </c>
      <c r="I5" s="32">
        <f>'[2]PTRM inputs'!I5</f>
        <v>2.5000000000000001E-2</v>
      </c>
      <c r="J5" s="32">
        <f>'[2]PTRM inputs'!J5</f>
        <v>2.5000000000000001E-2</v>
      </c>
      <c r="K5" s="32">
        <f>'[2]PTRM inputs'!K5</f>
        <v>2.5000000000000001E-2</v>
      </c>
      <c r="L5" s="32">
        <f>'[2]PTRM inputs'!L5</f>
        <v>2.5000000000000001E-2</v>
      </c>
    </row>
    <row r="6" spans="1:12" x14ac:dyDescent="0.25">
      <c r="A6" t="s">
        <v>11</v>
      </c>
      <c r="B6" t="s">
        <v>12</v>
      </c>
      <c r="C6" s="30">
        <f>'[2]PTRM inputs'!C6</f>
        <v>1.4566286141442522E-2</v>
      </c>
      <c r="D6" s="30">
        <f>'[2]PTRM inputs'!D6</f>
        <v>1.2045002630475095E-2</v>
      </c>
      <c r="E6" s="30">
        <f>'[2]PTRM inputs'!E6</f>
        <v>1.2482226536236568E-2</v>
      </c>
      <c r="F6" s="30">
        <f>'[2]PTRM inputs'!F6</f>
        <v>2.426548740620306E-2</v>
      </c>
      <c r="G6" s="30">
        <f>'[2]PTRM inputs'!G6</f>
        <v>3.3118054966351534E-2</v>
      </c>
      <c r="H6" s="30">
        <f>'[2]PTRM inputs'!H6</f>
        <v>3.7945076110393383E-2</v>
      </c>
      <c r="I6" s="30">
        <f>'[2]PTRM inputs'!I6</f>
        <v>4.1025254866978104E-2</v>
      </c>
      <c r="J6" s="30">
        <f>'[2]PTRM inputs'!J6</f>
        <v>3.5531002101689461E-2</v>
      </c>
      <c r="K6" s="30">
        <f>'[2]PTRM inputs'!K6</f>
        <v>2.8105030122976424E-2</v>
      </c>
      <c r="L6" s="30">
        <f>'[2]PTRM inputs'!L6</f>
        <v>1.9043574273204918E-2</v>
      </c>
    </row>
    <row r="7" spans="1:12" x14ac:dyDescent="0.25">
      <c r="A7" t="s">
        <v>13</v>
      </c>
      <c r="B7" t="s">
        <v>14</v>
      </c>
      <c r="C7" s="31">
        <f>'[2]PTRM inputs'!C7</f>
        <v>6.8835412578224092E-2</v>
      </c>
      <c r="D7" s="31">
        <f>'[2]PTRM inputs'!D7</f>
        <v>6.59642363469502E-2</v>
      </c>
      <c r="E7" s="31">
        <f>'[2]PTRM inputs'!E7</f>
        <v>7.0471031133937725E-2</v>
      </c>
      <c r="F7" s="31">
        <f>'[2]PTRM inputs'!F7</f>
        <v>8.5929767099689622E-2</v>
      </c>
      <c r="G7" s="31">
        <f>'[2]PTRM inputs'!G7</f>
        <v>8.3319407456772993E-2</v>
      </c>
      <c r="H7" s="31">
        <f>'[2]PTRM inputs'!H7</f>
        <v>9.3329842393918283E-2</v>
      </c>
      <c r="I7" s="31">
        <f>'[2]PTRM inputs'!I7</f>
        <v>9.4305251035560464E-2</v>
      </c>
      <c r="J7" s="31">
        <f>'[2]PTRM inputs'!J7</f>
        <v>7.6265921949017698E-2</v>
      </c>
      <c r="K7" s="31">
        <f>'[2]PTRM inputs'!K7</f>
        <v>6.0927397939068352E-2</v>
      </c>
      <c r="L7" s="31">
        <f>'[2]PTRM inputs'!L7</f>
        <v>5.9209340556729814E-2</v>
      </c>
    </row>
    <row r="8" spans="1:12" x14ac:dyDescent="0.25">
      <c r="A8" t="s">
        <v>15</v>
      </c>
      <c r="B8" t="s">
        <v>16</v>
      </c>
      <c r="C8" s="31">
        <f>'[2]PTRM inputs'!C8</f>
        <v>4.2766256173877082E-2</v>
      </c>
      <c r="D8" s="31">
        <f>'[2]PTRM inputs'!D8</f>
        <v>3.9965108631170976E-2</v>
      </c>
      <c r="E8" s="31">
        <f>'[2]PTRM inputs'!E8</f>
        <v>4.4361981594085664E-2</v>
      </c>
      <c r="F8" s="31">
        <f>'[2]PTRM inputs'!F8</f>
        <v>5.9443675219209569E-2</v>
      </c>
      <c r="G8" s="31">
        <f>'[2]PTRM inputs'!G8</f>
        <v>5.6896982884656611E-2</v>
      </c>
      <c r="H8" s="31">
        <f>'[2]PTRM inputs'!H8</f>
        <v>6.6663260872115604E-2</v>
      </c>
      <c r="I8" s="31">
        <f>'[2]PTRM inputs'!I8</f>
        <v>6.7614879059083366E-2</v>
      </c>
      <c r="J8" s="31">
        <f>'[2]PTRM inputs'!J8</f>
        <v>5.0015533608797735E-2</v>
      </c>
      <c r="K8" s="31">
        <f>'[2]PTRM inputs'!K8</f>
        <v>3.5051119940554543E-2</v>
      </c>
      <c r="L8" s="31">
        <f>'[2]PTRM inputs'!L8</f>
        <v>3.3374966396809702E-2</v>
      </c>
    </row>
    <row r="9" spans="1:12" x14ac:dyDescent="0.25">
      <c r="A9" t="s">
        <v>17</v>
      </c>
      <c r="B9" t="s">
        <v>18</v>
      </c>
      <c r="C9" s="30">
        <f>'[2]PTRM inputs'!C9</f>
        <v>6.5000000000000002E-2</v>
      </c>
      <c r="D9" s="30">
        <f>'[2]PTRM inputs'!D9</f>
        <v>6.5000000000000002E-2</v>
      </c>
      <c r="E9" s="30">
        <f>'[2]PTRM inputs'!E9</f>
        <v>6.5000000000000002E-2</v>
      </c>
      <c r="F9" s="30">
        <f>'[2]PTRM inputs'!F9</f>
        <v>6.5000000000000002E-2</v>
      </c>
      <c r="G9" s="30">
        <f>'[2]PTRM inputs'!G9</f>
        <v>6.5000000000000002E-2</v>
      </c>
      <c r="H9" s="30">
        <f>'[2]PTRM inputs'!H9</f>
        <v>6.5000000000000002E-2</v>
      </c>
      <c r="I9" s="30">
        <f>'[2]PTRM inputs'!I9</f>
        <v>6.5000000000000002E-2</v>
      </c>
      <c r="J9" s="30">
        <f>'[2]PTRM inputs'!J9</f>
        <v>6.5000000000000002E-2</v>
      </c>
      <c r="K9" s="30">
        <f>'[2]PTRM inputs'!K9</f>
        <v>6.5000000000000002E-2</v>
      </c>
      <c r="L9" s="30">
        <f>'[2]PTRM inputs'!L9</f>
        <v>6.5000000000000002E-2</v>
      </c>
    </row>
    <row r="10" spans="1:12" x14ac:dyDescent="0.25">
      <c r="A10" t="s">
        <v>19</v>
      </c>
      <c r="B10" t="s">
        <v>20</v>
      </c>
      <c r="C10" s="30">
        <f>'[2]PTRM inputs'!C10</f>
        <v>0.3</v>
      </c>
      <c r="D10" s="30">
        <f>'[2]PTRM inputs'!D10</f>
        <v>0.3</v>
      </c>
      <c r="E10" s="30">
        <f>'[2]PTRM inputs'!E10</f>
        <v>0.3</v>
      </c>
      <c r="F10" s="30">
        <f>'[2]PTRM inputs'!F10</f>
        <v>0.3</v>
      </c>
      <c r="G10" s="30">
        <f>'[2]PTRM inputs'!G10</f>
        <v>0.3</v>
      </c>
      <c r="H10" s="30">
        <f>'[2]PTRM inputs'!H10</f>
        <v>0.3</v>
      </c>
      <c r="I10" s="30">
        <f>'[2]PTRM inputs'!I10</f>
        <v>0.3</v>
      </c>
      <c r="J10" s="30">
        <f>'[2]PTRM inputs'!J10</f>
        <v>0.3</v>
      </c>
      <c r="K10" s="30">
        <f>'[2]PTRM inputs'!K10</f>
        <v>0.3</v>
      </c>
      <c r="L10" s="30">
        <f>'[2]PTRM inputs'!L10</f>
        <v>0.3</v>
      </c>
    </row>
    <row r="11" spans="1:12" x14ac:dyDescent="0.25">
      <c r="A11" t="s">
        <v>21</v>
      </c>
      <c r="B11" t="s">
        <v>22</v>
      </c>
      <c r="C11" s="5">
        <f>'[2]PTRM inputs'!C11</f>
        <v>0.22034793272461239</v>
      </c>
      <c r="D11" s="5">
        <f>'[2]PTRM inputs'!D11</f>
        <v>0.22034793272461239</v>
      </c>
      <c r="E11" s="5">
        <f>'[2]PTRM inputs'!E11</f>
        <v>0.22034793272461239</v>
      </c>
      <c r="F11" s="5">
        <f>'[2]PTRM inputs'!F11</f>
        <v>0.22034793272461239</v>
      </c>
      <c r="G11" s="5">
        <f>'[2]PTRM inputs'!G11</f>
        <v>0.22034793272461239</v>
      </c>
      <c r="H11" s="5">
        <f>'[2]PTRM inputs'!H11</f>
        <v>0.22034793272461239</v>
      </c>
      <c r="I11" s="5">
        <f>'[2]PTRM inputs'!I11</f>
        <v>0.22034793272461239</v>
      </c>
      <c r="J11" s="5">
        <f>'[2]PTRM inputs'!J11</f>
        <v>0.22034793272461239</v>
      </c>
      <c r="K11" s="5">
        <f>'[2]PTRM inputs'!K11</f>
        <v>0.22034793272461239</v>
      </c>
      <c r="L11" s="5">
        <f>'[2]PTRM inputs'!L11</f>
        <v>0.22034793272461239</v>
      </c>
    </row>
    <row r="12" spans="1:12" x14ac:dyDescent="0.25">
      <c r="A12" t="s">
        <v>23</v>
      </c>
      <c r="B12" t="s">
        <v>24</v>
      </c>
      <c r="C12" s="6">
        <f>'[2]PTRM inputs'!C12</f>
        <v>0.29999999999990945</v>
      </c>
      <c r="D12" s="6">
        <f>'[2]PTRM inputs'!D12</f>
        <v>0.29999999999990945</v>
      </c>
      <c r="E12" s="6">
        <f>'[2]PTRM inputs'!E12</f>
        <v>0.29999999999990945</v>
      </c>
      <c r="F12" s="6">
        <f>'[2]PTRM inputs'!F12</f>
        <v>0.29999999999990945</v>
      </c>
      <c r="G12" s="6">
        <f>'[2]PTRM inputs'!G12</f>
        <v>0.29999999999990945</v>
      </c>
      <c r="H12" s="6">
        <f>'[2]PTRM inputs'!H12</f>
        <v>0.29999999999990945</v>
      </c>
      <c r="I12" s="6">
        <f>'[2]PTRM inputs'!I12</f>
        <v>0.29999999999990945</v>
      </c>
      <c r="J12" s="6">
        <f>'[2]PTRM inputs'!J12</f>
        <v>0.29999999999990945</v>
      </c>
      <c r="K12" s="6">
        <f>'[2]PTRM inputs'!K12</f>
        <v>0.29999999999990945</v>
      </c>
      <c r="L12" s="6">
        <f>'[2]PTRM inputs'!L12</f>
        <v>0.29999999999990945</v>
      </c>
    </row>
    <row r="13" spans="1:12" x14ac:dyDescent="0.25">
      <c r="A13" t="s">
        <v>25</v>
      </c>
      <c r="B13" t="s">
        <v>26</v>
      </c>
      <c r="C13" s="30">
        <f>'[2]PTRM inputs'!C13</f>
        <v>0.5</v>
      </c>
      <c r="D13" s="30">
        <f>'[2]PTRM inputs'!D13</f>
        <v>0.5</v>
      </c>
      <c r="E13" s="30">
        <f>'[2]PTRM inputs'!E13</f>
        <v>0.5</v>
      </c>
      <c r="F13" s="30">
        <f>'[2]PTRM inputs'!F13</f>
        <v>0.5</v>
      </c>
      <c r="G13" s="30">
        <f>'[2]PTRM inputs'!G13</f>
        <v>0.5</v>
      </c>
      <c r="H13" s="30">
        <f>'[2]PTRM inputs'!H13</f>
        <v>0.5</v>
      </c>
      <c r="I13" s="30">
        <f>'[2]PTRM inputs'!I13</f>
        <v>0.5</v>
      </c>
      <c r="J13" s="30">
        <f>'[2]PTRM inputs'!J13</f>
        <v>0.5</v>
      </c>
      <c r="K13" s="30">
        <f>'[2]PTRM inputs'!K13</f>
        <v>0.5</v>
      </c>
      <c r="L13" s="30">
        <f>'[2]PTRM inputs'!L13</f>
        <v>0.5</v>
      </c>
    </row>
    <row r="14" spans="1:12" x14ac:dyDescent="0.25">
      <c r="A14" t="s">
        <v>27</v>
      </c>
      <c r="B14" t="s">
        <v>28</v>
      </c>
      <c r="C14" s="31">
        <f>'[2]PTRM inputs'!C14</f>
        <v>0.4</v>
      </c>
      <c r="D14" s="31">
        <f>'[2]PTRM inputs'!D14</f>
        <v>0.4</v>
      </c>
      <c r="E14" s="31">
        <f>'[2]PTRM inputs'!E14</f>
        <v>0.4</v>
      </c>
      <c r="F14" s="31">
        <f>'[2]PTRM inputs'!F14</f>
        <v>0.4</v>
      </c>
      <c r="G14" s="31">
        <f>'[2]PTRM inputs'!G14</f>
        <v>0.4</v>
      </c>
      <c r="H14" s="31">
        <f>'[2]PTRM inputs'!H14</f>
        <v>0.4</v>
      </c>
      <c r="I14" s="31">
        <f>'[2]PTRM inputs'!I14</f>
        <v>0.4</v>
      </c>
      <c r="J14" s="31">
        <f>'[2]PTRM inputs'!J14</f>
        <v>0.4</v>
      </c>
      <c r="K14" s="31">
        <f>'[2]PTRM inputs'!K14</f>
        <v>0.4</v>
      </c>
      <c r="L14" s="31">
        <f>'[2]PTRM inputs'!L14</f>
        <v>0.4</v>
      </c>
    </row>
    <row r="15" spans="1:12" x14ac:dyDescent="0.25">
      <c r="A15" t="s">
        <v>29</v>
      </c>
      <c r="B15" t="s">
        <v>30</v>
      </c>
      <c r="C15" s="30">
        <f>'[2]PTRM inputs'!C15</f>
        <v>0.6</v>
      </c>
      <c r="D15" s="30">
        <f>'[2]PTRM inputs'!D15</f>
        <v>0.6</v>
      </c>
      <c r="E15" s="30">
        <f>'[2]PTRM inputs'!E15</f>
        <v>0.6</v>
      </c>
      <c r="F15" s="30">
        <f>'[2]PTRM inputs'!F15</f>
        <v>0.6</v>
      </c>
      <c r="G15" s="30">
        <f>'[2]PTRM inputs'!G15</f>
        <v>0.6</v>
      </c>
      <c r="H15" s="30">
        <f>'[2]PTRM inputs'!H15</f>
        <v>0.6</v>
      </c>
      <c r="I15" s="30">
        <f>'[2]PTRM inputs'!I15</f>
        <v>0.6</v>
      </c>
      <c r="J15" s="30">
        <f>'[2]PTRM inputs'!J15</f>
        <v>0.6</v>
      </c>
      <c r="K15" s="30">
        <f>'[2]PTRM inputs'!K15</f>
        <v>0.6</v>
      </c>
      <c r="L15" s="30">
        <f>'[2]PTRM inputs'!L15</f>
        <v>0.6</v>
      </c>
    </row>
    <row r="16" spans="1:12" x14ac:dyDescent="0.25">
      <c r="A16" t="s">
        <v>31</v>
      </c>
      <c r="B16" t="s">
        <v>32</v>
      </c>
      <c r="C16" s="34">
        <f>'[2]PTRM inputs'!C16</f>
        <v>0.7</v>
      </c>
      <c r="D16" s="34">
        <f>'[2]PTRM inputs'!D16</f>
        <v>0.7</v>
      </c>
      <c r="E16" s="34">
        <f>'[2]PTRM inputs'!E16</f>
        <v>0.7</v>
      </c>
      <c r="F16" s="34">
        <f>'[2]PTRM inputs'!F16</f>
        <v>0.7</v>
      </c>
      <c r="G16" s="34">
        <f>'[2]PTRM inputs'!G16</f>
        <v>0.7</v>
      </c>
      <c r="H16" s="34">
        <f>'[2]PTRM inputs'!H16</f>
        <v>0.7</v>
      </c>
      <c r="I16" s="34">
        <f>'[2]PTRM inputs'!I16</f>
        <v>0.7</v>
      </c>
      <c r="J16" s="34">
        <f>'[2]PTRM inputs'!J16</f>
        <v>0.7</v>
      </c>
      <c r="K16" s="34">
        <f>'[2]PTRM inputs'!K16</f>
        <v>0.7</v>
      </c>
      <c r="L16" s="34">
        <f>'[2]PTRM inputs'!L16</f>
        <v>0.7</v>
      </c>
    </row>
    <row r="17" spans="1:12" x14ac:dyDescent="0.25">
      <c r="A17" s="7"/>
      <c r="B17" s="7"/>
      <c r="C17" s="7"/>
      <c r="D17" s="7"/>
      <c r="E17" s="8"/>
      <c r="F17" s="33"/>
      <c r="G17" s="33"/>
      <c r="H17" s="33"/>
      <c r="I17" s="33"/>
      <c r="J17" s="33"/>
    </row>
    <row r="18" spans="1:12" x14ac:dyDescent="0.25">
      <c r="A18" s="35" t="s">
        <v>33</v>
      </c>
      <c r="B18" s="36"/>
      <c r="C18" s="37"/>
      <c r="D18" s="37"/>
      <c r="E18" s="38"/>
    </row>
    <row r="19" spans="1:12" x14ac:dyDescent="0.25">
      <c r="A19" t="s">
        <v>34</v>
      </c>
      <c r="C19" s="39">
        <f>C3+C16*(C9)</f>
        <v>9.9769126436781569E-2</v>
      </c>
      <c r="D19" s="39">
        <f t="shared" ref="D19:J19" si="1">D3+D16*(D9)</f>
        <v>9.9419233716475097E-2</v>
      </c>
      <c r="E19" s="39">
        <f t="shared" si="1"/>
        <v>0.10348880459770116</v>
      </c>
      <c r="F19" s="39">
        <f t="shared" si="1"/>
        <v>0.10716427969348656</v>
      </c>
      <c r="G19" s="39">
        <f t="shared" si="1"/>
        <v>9.5701352490421457E-2</v>
      </c>
      <c r="H19" s="39">
        <f t="shared" si="1"/>
        <v>0.1008847662835249</v>
      </c>
      <c r="I19" s="39">
        <f t="shared" si="1"/>
        <v>9.8779996168582351E-2</v>
      </c>
      <c r="J19" s="39">
        <f t="shared" si="1"/>
        <v>8.6234919847328229E-2</v>
      </c>
      <c r="K19" s="39">
        <f t="shared" ref="K19" si="2">K3+K16*(K9)</f>
        <v>7.832236781609192E-2</v>
      </c>
      <c r="L19" s="39">
        <f t="shared" ref="L19" si="3">L3+L16*(L9)</f>
        <v>8.5665766283524902E-2</v>
      </c>
    </row>
    <row r="20" spans="1:12" x14ac:dyDescent="0.25">
      <c r="A20" t="s">
        <v>35</v>
      </c>
      <c r="C20" s="39">
        <f>(1+C19)/(1+C5)-1</f>
        <v>7.2945489206616143E-2</v>
      </c>
      <c r="D20" s="39">
        <f t="shared" ref="D20:J20" si="4">(1+D19)/(1+D5)-1</f>
        <v>7.2604130455097948E-2</v>
      </c>
      <c r="E20" s="39">
        <f t="shared" si="4"/>
        <v>7.6574443509952461E-2</v>
      </c>
      <c r="F20" s="39">
        <f t="shared" si="4"/>
        <v>8.016027287169436E-2</v>
      </c>
      <c r="G20" s="39">
        <f t="shared" si="4"/>
        <v>6.8976929258947939E-2</v>
      </c>
      <c r="H20" s="39">
        <f t="shared" si="4"/>
        <v>7.4033918325390191E-2</v>
      </c>
      <c r="I20" s="39">
        <f t="shared" si="4"/>
        <v>7.19804840669096E-2</v>
      </c>
      <c r="J20" s="39">
        <f t="shared" si="4"/>
        <v>5.9741385216905751E-2</v>
      </c>
      <c r="K20" s="39">
        <f t="shared" ref="K20" si="5">(1+K19)/(1+K5)-1</f>
        <v>5.2021822259601835E-2</v>
      </c>
      <c r="L20" s="39">
        <f t="shared" ref="L20" si="6">(1+L19)/(1+L5)-1</f>
        <v>5.9186113447341482E-2</v>
      </c>
    </row>
    <row r="21" spans="1:12" x14ac:dyDescent="0.25">
      <c r="A21" s="4" t="s">
        <v>36</v>
      </c>
      <c r="B21" s="4"/>
      <c r="C21" s="40">
        <f t="shared" ref="C21:J21" si="7">C14*C19+C15*C7</f>
        <v>8.1208898121647083E-2</v>
      </c>
      <c r="D21" s="40">
        <f t="shared" si="7"/>
        <v>7.9346235294760148E-2</v>
      </c>
      <c r="E21" s="40">
        <f t="shared" si="7"/>
        <v>8.3678140519443098E-2</v>
      </c>
      <c r="F21" s="40">
        <f t="shared" si="7"/>
        <v>9.4423572137208395E-2</v>
      </c>
      <c r="G21" s="40">
        <f t="shared" si="7"/>
        <v>8.8272185470232384E-2</v>
      </c>
      <c r="H21" s="40">
        <f t="shared" si="7"/>
        <v>9.6351811949760932E-2</v>
      </c>
      <c r="I21" s="40">
        <f t="shared" si="7"/>
        <v>9.6095149088769219E-2</v>
      </c>
      <c r="J21" s="40">
        <f t="shared" si="7"/>
        <v>8.0253521108341913E-2</v>
      </c>
      <c r="K21" s="40">
        <f t="shared" ref="K21" si="8">K14*K19+K15*K7</f>
        <v>6.7885385889877775E-2</v>
      </c>
      <c r="L21" s="40">
        <f t="shared" ref="L21" si="9">L14*L19+L15*L7</f>
        <v>6.9791910847447847E-2</v>
      </c>
    </row>
    <row r="22" spans="1:12" x14ac:dyDescent="0.25">
      <c r="A22" t="s">
        <v>37</v>
      </c>
      <c r="C22" s="39">
        <f t="shared" ref="C22:J22" si="10">C14*C20+C15*C8</f>
        <v>5.4837949386972701E-2</v>
      </c>
      <c r="D22" s="39">
        <f t="shared" si="10"/>
        <v>5.3020717360741765E-2</v>
      </c>
      <c r="E22" s="39">
        <f t="shared" si="10"/>
        <v>5.7246966360432382E-2</v>
      </c>
      <c r="F22" s="39">
        <f t="shared" si="10"/>
        <v>6.7730314280203485E-2</v>
      </c>
      <c r="G22" s="39">
        <f t="shared" si="10"/>
        <v>6.1728961434373147E-2</v>
      </c>
      <c r="H22" s="39">
        <f t="shared" si="10"/>
        <v>6.9611523853425436E-2</v>
      </c>
      <c r="I22" s="39">
        <f t="shared" si="10"/>
        <v>6.9361121062213871E-2</v>
      </c>
      <c r="J22" s="39">
        <f t="shared" si="10"/>
        <v>5.3905874252040943E-2</v>
      </c>
      <c r="K22" s="39">
        <f t="shared" ref="K22" si="11">K14*K20+K15*K8</f>
        <v>4.1839400868173462E-2</v>
      </c>
      <c r="L22" s="39">
        <f t="shared" ref="L22" si="12">L14*L20+L15*L8</f>
        <v>4.3699425217022414E-2</v>
      </c>
    </row>
    <row r="23" spans="1:12" x14ac:dyDescent="0.25">
      <c r="A23" t="s">
        <v>38</v>
      </c>
      <c r="C23" s="39">
        <f t="shared" ref="C23:J23" si="13">C19*((1-C11)/(1-C11*(1-C13)))*C14+C7*C15*(1-C12)</f>
        <v>6.3877351104911662E-2</v>
      </c>
      <c r="D23" s="39">
        <f t="shared" si="13"/>
        <v>6.2548828811057541E-2</v>
      </c>
      <c r="E23" s="39">
        <f t="shared" si="13"/>
        <v>6.5867961121222743E-2</v>
      </c>
      <c r="F23" s="39">
        <f t="shared" si="13"/>
        <v>7.3648788427800732E-2</v>
      </c>
      <c r="G23" s="39">
        <f t="shared" si="13"/>
        <v>6.8534980233096982E-2</v>
      </c>
      <c r="H23" s="39">
        <f t="shared" si="13"/>
        <v>7.4556014308912899E-2</v>
      </c>
      <c r="I23" s="39">
        <f t="shared" si="13"/>
        <v>7.422801888474459E-2</v>
      </c>
      <c r="J23" s="39">
        <f t="shared" si="13"/>
        <v>6.225477846955934E-2</v>
      </c>
      <c r="K23" s="39">
        <f t="shared" ref="K23" si="14">K19*((1-K11)/(1-K11*(1-K13)))*K14+K7*K15*(1-K12)</f>
        <v>5.3039455179686931E-2</v>
      </c>
      <c r="L23" s="39">
        <f t="shared" ref="L23" si="15">L19*((1-L11)/(1-L11*(1-L13)))*L14+L7*L15*(1-L12)</f>
        <v>5.4891540798591501E-2</v>
      </c>
    </row>
    <row r="24" spans="1:12" x14ac:dyDescent="0.25">
      <c r="A24" t="s">
        <v>39</v>
      </c>
      <c r="C24" s="39">
        <f t="shared" ref="C24:J24" si="16">(1+C23)/(1+C5)-1</f>
        <v>3.7929123029182055E-2</v>
      </c>
      <c r="D24" s="39">
        <f t="shared" si="16"/>
        <v>3.6633003718105073E-2</v>
      </c>
      <c r="E24" s="39">
        <f t="shared" si="16"/>
        <v>3.9871181581680792E-2</v>
      </c>
      <c r="F24" s="39">
        <f t="shared" si="16"/>
        <v>4.7462232612488719E-2</v>
      </c>
      <c r="G24" s="39">
        <f t="shared" si="16"/>
        <v>4.2473151446924096E-2</v>
      </c>
      <c r="H24" s="39">
        <f t="shared" si="16"/>
        <v>4.8347331033085972E-2</v>
      </c>
      <c r="I24" s="39">
        <f t="shared" si="16"/>
        <v>4.8027335497311974E-2</v>
      </c>
      <c r="J24" s="39">
        <f t="shared" si="16"/>
        <v>3.6346125336155444E-2</v>
      </c>
      <c r="K24" s="39">
        <f t="shared" ref="K24" si="17">(1+K23)/(1+K5)-1</f>
        <v>2.735556602896283E-2</v>
      </c>
      <c r="L24" s="39">
        <f t="shared" ref="L24" si="18">(1+L23)/(1+L5)-1</f>
        <v>2.9162478827894134E-2</v>
      </c>
    </row>
    <row r="25" spans="1:12" x14ac:dyDescent="0.25">
      <c r="A25" t="s">
        <v>40</v>
      </c>
      <c r="C25" s="39">
        <f t="shared" ref="C25:J25" si="19">C19*(1/(1-C11*(1-C13)))*C14+C7*C15</f>
        <v>8.6150070874305928E-2</v>
      </c>
      <c r="D25" s="39">
        <f t="shared" si="19"/>
        <v>8.427007923601533E-2</v>
      </c>
      <c r="E25" s="39">
        <f t="shared" si="19"/>
        <v>8.8803534313558516E-2</v>
      </c>
      <c r="F25" s="39">
        <f t="shared" si="19"/>
        <v>9.973099776867661E-2</v>
      </c>
      <c r="G25" s="39">
        <f t="shared" si="19"/>
        <v>9.3011897365153168E-2</v>
      </c>
      <c r="H25" s="39">
        <f t="shared" si="19"/>
        <v>0.10134823795970876</v>
      </c>
      <c r="I25" s="39">
        <f t="shared" si="19"/>
        <v>0.1009873341063981</v>
      </c>
      <c r="J25" s="39">
        <f t="shared" si="19"/>
        <v>8.4524397796305453E-2</v>
      </c>
      <c r="K25" s="39">
        <f t="shared" ref="K25" si="20">K19*(1/(1-K11*(1-K13)))*K14+K7*K15</f>
        <v>7.1764384971039638E-2</v>
      </c>
      <c r="L25" s="39">
        <f t="shared" ref="L25" si="21">L19*(1/(1-L11*(1-L13)))*L14+L7*L15</f>
        <v>7.4034599596096068E-2</v>
      </c>
    </row>
    <row r="26" spans="1:12" x14ac:dyDescent="0.25">
      <c r="A26" t="s">
        <v>41</v>
      </c>
      <c r="C26" s="39">
        <f t="shared" ref="C26:J26" si="22">(1+C25)/(1+C5)-1</f>
        <v>5.9658605731030212E-2</v>
      </c>
      <c r="D26" s="39">
        <f t="shared" si="22"/>
        <v>5.7824467547332059E-2</v>
      </c>
      <c r="E26" s="39">
        <f t="shared" si="22"/>
        <v>6.2247350549813341E-2</v>
      </c>
      <c r="F26" s="39">
        <f t="shared" si="22"/>
        <v>7.2908290506026097E-2</v>
      </c>
      <c r="G26" s="39">
        <f t="shared" si="22"/>
        <v>6.6353070600149611E-2</v>
      </c>
      <c r="H26" s="39">
        <f t="shared" si="22"/>
        <v>7.4486085814350123E-2</v>
      </c>
      <c r="I26" s="39">
        <f t="shared" si="22"/>
        <v>7.4133984494046956E-2</v>
      </c>
      <c r="J26" s="39">
        <f t="shared" si="22"/>
        <v>5.8072583215907914E-2</v>
      </c>
      <c r="K26" s="39">
        <f t="shared" ref="K26" si="23">(1+K25)/(1+K5)-1</f>
        <v>4.5623790215648441E-2</v>
      </c>
      <c r="L26" s="39">
        <f t="shared" ref="L26" si="24">(1+L25)/(1+L5)-1</f>
        <v>4.7838633752288917E-2</v>
      </c>
    </row>
    <row r="27" spans="1:12" x14ac:dyDescent="0.25">
      <c r="A27" t="s">
        <v>42</v>
      </c>
      <c r="C27" s="39">
        <f t="shared" ref="C27:J28" si="25">C25-C21</f>
        <v>4.9411727526588456E-3</v>
      </c>
      <c r="D27" s="39">
        <f t="shared" si="25"/>
        <v>4.9238439412551821E-3</v>
      </c>
      <c r="E27" s="39">
        <f t="shared" si="25"/>
        <v>5.1253937941154182E-3</v>
      </c>
      <c r="F27" s="39">
        <f t="shared" si="25"/>
        <v>5.3074256314682156E-3</v>
      </c>
      <c r="G27" s="39">
        <f t="shared" si="25"/>
        <v>4.7397118949207839E-3</v>
      </c>
      <c r="H27" s="39">
        <f t="shared" si="25"/>
        <v>4.9964260099478325E-3</v>
      </c>
      <c r="I27" s="39">
        <f t="shared" si="25"/>
        <v>4.8921850176288778E-3</v>
      </c>
      <c r="J27" s="39">
        <f t="shared" si="25"/>
        <v>4.2708766879635401E-3</v>
      </c>
      <c r="K27" s="39">
        <f t="shared" ref="K27" si="26">K25-K21</f>
        <v>3.878999081161863E-3</v>
      </c>
      <c r="L27" s="39">
        <f t="shared" ref="L27" si="27">L25-L21</f>
        <v>4.2426887486482212E-3</v>
      </c>
    </row>
    <row r="28" spans="1:12" x14ac:dyDescent="0.25">
      <c r="A28" t="s">
        <v>43</v>
      </c>
      <c r="C28" s="39">
        <f t="shared" si="25"/>
        <v>4.8206563440575112E-3</v>
      </c>
      <c r="D28" s="39">
        <f t="shared" si="25"/>
        <v>4.8037501865902943E-3</v>
      </c>
      <c r="E28" s="39">
        <f t="shared" si="25"/>
        <v>5.0003841893809589E-3</v>
      </c>
      <c r="F28" s="39">
        <f t="shared" si="25"/>
        <v>5.1779762258226114E-3</v>
      </c>
      <c r="G28" s="39">
        <f t="shared" si="25"/>
        <v>4.6241091657764632E-3</v>
      </c>
      <c r="H28" s="39">
        <f t="shared" si="25"/>
        <v>4.8745619609246865E-3</v>
      </c>
      <c r="I28" s="39">
        <f t="shared" si="25"/>
        <v>4.7728634318330854E-3</v>
      </c>
      <c r="J28" s="39">
        <f t="shared" si="25"/>
        <v>4.1667089638669705E-3</v>
      </c>
      <c r="K28" s="39">
        <f t="shared" ref="K28" si="28">K26-K22</f>
        <v>3.7843893474749785E-3</v>
      </c>
      <c r="L28" s="39">
        <f t="shared" ref="L28" si="29">L26-L22</f>
        <v>4.1392085352665031E-3</v>
      </c>
    </row>
    <row r="31" spans="1:12" ht="15" customHeight="1" x14ac:dyDescent="0.25">
      <c r="C31" s="45" t="s">
        <v>104</v>
      </c>
      <c r="D31" s="45"/>
      <c r="E31" s="45"/>
      <c r="F31" s="45"/>
      <c r="G31" s="45"/>
      <c r="H31" s="45"/>
      <c r="I31" s="45"/>
      <c r="J31" s="45"/>
    </row>
    <row r="32" spans="1:12" x14ac:dyDescent="0.25">
      <c r="C32" s="29">
        <v>38718</v>
      </c>
      <c r="D32" s="29">
        <f t="shared" ref="D32:J32" si="30">DATE(YEAR(C32)+1,MONTH(C32),DAY(C32))</f>
        <v>39083</v>
      </c>
      <c r="E32" s="29">
        <f t="shared" si="30"/>
        <v>39448</v>
      </c>
      <c r="F32" s="29">
        <f t="shared" si="30"/>
        <v>39814</v>
      </c>
      <c r="G32" s="29">
        <f t="shared" si="30"/>
        <v>40179</v>
      </c>
      <c r="H32" s="29">
        <f t="shared" si="30"/>
        <v>40544</v>
      </c>
      <c r="I32" s="29">
        <f t="shared" si="30"/>
        <v>40909</v>
      </c>
      <c r="J32" s="29">
        <f t="shared" si="30"/>
        <v>41275</v>
      </c>
      <c r="K32" s="29">
        <f t="shared" ref="K32" si="31">DATE(YEAR(J32)+1,MONTH(J32),DAY(J32))</f>
        <v>41640</v>
      </c>
      <c r="L32" s="29">
        <f t="shared" ref="L32" si="32">DATE(YEAR(K32)+1,MONTH(K32),DAY(K32))</f>
        <v>42005</v>
      </c>
    </row>
    <row r="33" spans="1:12" x14ac:dyDescent="0.25">
      <c r="A33" t="s">
        <v>5</v>
      </c>
      <c r="B33" t="s">
        <v>6</v>
      </c>
      <c r="C33" s="30">
        <f>'[2]PTRM inputs'!C33</f>
        <v>5.3417563218390807E-2</v>
      </c>
      <c r="D33" s="30">
        <f>'[2]PTRM inputs'!D33</f>
        <v>5.5915448275862062E-2</v>
      </c>
      <c r="E33" s="30">
        <f>'[2]PTRM inputs'!E33</f>
        <v>5.9901413793103479E-2</v>
      </c>
      <c r="F33" s="30">
        <f>'[2]PTRM inputs'!F33</f>
        <v>5.8180736641221385E-2</v>
      </c>
      <c r="G33" s="30">
        <f>'[2]PTRM inputs'!G33</f>
        <v>5.0849831417624482E-2</v>
      </c>
      <c r="H33" s="30">
        <f>'[2]PTRM inputs'!H33</f>
        <v>5.3883252873563221E-2</v>
      </c>
      <c r="I33" s="30">
        <f>'[2]PTRM inputs'!I33</f>
        <v>4.9203157088122638E-2</v>
      </c>
      <c r="J33" s="30">
        <f>'[2]PTRM inputs'!J33</f>
        <v>3.4398406130268198E-2</v>
      </c>
      <c r="K33" s="30">
        <f>'[2]PTRM inputs'!K33</f>
        <v>3.7335528735632194E-2</v>
      </c>
      <c r="L33" s="30">
        <f>'[2]PTRM inputs'!L33</f>
        <v>3.6691022988505746E-2</v>
      </c>
    </row>
    <row r="34" spans="1:12" x14ac:dyDescent="0.25">
      <c r="A34" t="s">
        <v>7</v>
      </c>
      <c r="B34" t="s">
        <v>8</v>
      </c>
      <c r="C34" s="31">
        <f>'[2]PTRM inputs'!C34</f>
        <v>2.7724451920381421E-2</v>
      </c>
      <c r="D34" s="31">
        <f>'[2]PTRM inputs'!D34</f>
        <v>3.0161412952060651E-2</v>
      </c>
      <c r="E34" s="31">
        <f>'[2]PTRM inputs'!E34</f>
        <v>3.4050159798149959E-2</v>
      </c>
      <c r="F34" s="31">
        <f>'[2]PTRM inputs'!F34</f>
        <v>3.2371450381679656E-2</v>
      </c>
      <c r="G34" s="31">
        <f>'[2]PTRM inputs'!G34</f>
        <v>2.5219347724511731E-2</v>
      </c>
      <c r="H34" s="31">
        <f>'[2]PTRM inputs'!H34</f>
        <v>2.8178783291281428E-2</v>
      </c>
      <c r="I34" s="31">
        <f>'[2]PTRM inputs'!I34</f>
        <v>2.361283618353438E-2</v>
      </c>
      <c r="J34" s="31">
        <f>'[2]PTRM inputs'!J34</f>
        <v>9.1691767124568724E-3</v>
      </c>
      <c r="K34" s="31">
        <f>'[2]PTRM inputs'!K34</f>
        <v>1.2034662181104716E-2</v>
      </c>
      <c r="L34" s="31">
        <f>'[2]PTRM inputs'!L34</f>
        <v>1.1405876086347133E-2</v>
      </c>
    </row>
    <row r="35" spans="1:12" x14ac:dyDescent="0.25">
      <c r="A35" t="s">
        <v>9</v>
      </c>
      <c r="B35" t="s">
        <v>10</v>
      </c>
      <c r="C35" s="32">
        <f>'[2]PTRM inputs'!C35</f>
        <v>2.5000000000000001E-2</v>
      </c>
      <c r="D35" s="32">
        <f>'[2]PTRM inputs'!D35</f>
        <v>2.5000000000000001E-2</v>
      </c>
      <c r="E35" s="32">
        <f>'[2]PTRM inputs'!E35</f>
        <v>2.5000000000000001E-2</v>
      </c>
      <c r="F35" s="32">
        <f>'[2]PTRM inputs'!F35</f>
        <v>2.5000000000000001E-2</v>
      </c>
      <c r="G35" s="32">
        <f>'[2]PTRM inputs'!G35</f>
        <v>2.5000000000000001E-2</v>
      </c>
      <c r="H35" s="32">
        <f>'[2]PTRM inputs'!H35</f>
        <v>2.5000000000000001E-2</v>
      </c>
      <c r="I35" s="32">
        <f>'[2]PTRM inputs'!I35</f>
        <v>2.5000000000000001E-2</v>
      </c>
      <c r="J35" s="32">
        <f>'[2]PTRM inputs'!J35</f>
        <v>2.5000000000000001E-2</v>
      </c>
      <c r="K35" s="32">
        <f>'[2]PTRM inputs'!K35</f>
        <v>2.5000000000000001E-2</v>
      </c>
      <c r="L35" s="32">
        <f>'[2]PTRM inputs'!L35</f>
        <v>2.5000000000000001E-2</v>
      </c>
    </row>
    <row r="36" spans="1:12" x14ac:dyDescent="0.25">
      <c r="A36" t="s">
        <v>11</v>
      </c>
      <c r="B36" t="s">
        <v>12</v>
      </c>
      <c r="C36" s="30">
        <f>'[2]PTRM inputs'!C36</f>
        <v>1.3628679357529705E-2</v>
      </c>
      <c r="D36" s="30">
        <f>'[2]PTRM inputs'!D36</f>
        <v>1.1741972089049812E-2</v>
      </c>
      <c r="E36" s="30">
        <f>'[2]PTRM inputs'!E36</f>
        <v>1.5818426749813173E-2</v>
      </c>
      <c r="F36" s="30">
        <f>'[2]PTRM inputs'!F36</f>
        <v>3.0675556095101121E-2</v>
      </c>
      <c r="G36" s="30">
        <f>'[2]PTRM inputs'!G36</f>
        <v>3.5575479758060947E-2</v>
      </c>
      <c r="H36" s="30">
        <f>'[2]PTRM inputs'!H36</f>
        <v>4.0412812257058929E-2</v>
      </c>
      <c r="I36" s="30">
        <f>'[2]PTRM inputs'!I36</f>
        <v>3.8287201096740477E-2</v>
      </c>
      <c r="J36" s="30">
        <f>'[2]PTRM inputs'!J36</f>
        <v>3.2945327399322995E-2</v>
      </c>
      <c r="K36" s="30">
        <f>'[2]PTRM inputs'!K36</f>
        <v>2.3219139619382378E-2</v>
      </c>
      <c r="L36" s="30">
        <f>'[2]PTRM inputs'!L36</f>
        <v>1.6442393213860519E-2</v>
      </c>
    </row>
    <row r="37" spans="1:12" x14ac:dyDescent="0.25">
      <c r="A37" t="s">
        <v>13</v>
      </c>
      <c r="B37" t="s">
        <v>14</v>
      </c>
      <c r="C37" s="31">
        <f>'[2]PTRM inputs'!C37</f>
        <v>6.7046242575920512E-2</v>
      </c>
      <c r="D37" s="31">
        <f>'[2]PTRM inputs'!D37</f>
        <v>6.7657420364911874E-2</v>
      </c>
      <c r="E37" s="31">
        <f>'[2]PTRM inputs'!E37</f>
        <v>7.5719840542916653E-2</v>
      </c>
      <c r="F37" s="31">
        <f>'[2]PTRM inputs'!F37</f>
        <v>8.8856292736322506E-2</v>
      </c>
      <c r="G37" s="31">
        <f>'[2]PTRM inputs'!G37</f>
        <v>8.6425311175685429E-2</v>
      </c>
      <c r="H37" s="31">
        <f>'[2]PTRM inputs'!H37</f>
        <v>9.429606513062215E-2</v>
      </c>
      <c r="I37" s="31">
        <f>'[2]PTRM inputs'!I37</f>
        <v>8.7490358184863115E-2</v>
      </c>
      <c r="J37" s="31">
        <f>'[2]PTRM inputs'!J37</f>
        <v>6.7343733529591193E-2</v>
      </c>
      <c r="K37" s="31">
        <f>'[2]PTRM inputs'!K37</f>
        <v>6.0554668355014572E-2</v>
      </c>
      <c r="L37" s="31">
        <f>'[2]PTRM inputs'!L37</f>
        <v>5.3133416202366265E-2</v>
      </c>
    </row>
    <row r="38" spans="1:12" x14ac:dyDescent="0.25">
      <c r="A38" t="s">
        <v>15</v>
      </c>
      <c r="B38" t="s">
        <v>16</v>
      </c>
      <c r="C38" s="31">
        <f>'[2]PTRM inputs'!C38</f>
        <v>4.1020724464312819E-2</v>
      </c>
      <c r="D38" s="31">
        <f>'[2]PTRM inputs'!D38</f>
        <v>4.1616995477962826E-2</v>
      </c>
      <c r="E38" s="31">
        <f>'[2]PTRM inputs'!E38</f>
        <v>4.9482771261382341E-2</v>
      </c>
      <c r="F38" s="31">
        <f>'[2]PTRM inputs'!F38</f>
        <v>6.229882218177818E-2</v>
      </c>
      <c r="G38" s="31">
        <f>'[2]PTRM inputs'!G38</f>
        <v>5.9927132854327381E-2</v>
      </c>
      <c r="H38" s="31">
        <f>'[2]PTRM inputs'!H38</f>
        <v>6.7605917200607157E-2</v>
      </c>
      <c r="I38" s="31">
        <f>'[2]PTRM inputs'!I38</f>
        <v>6.0966203107183592E-2</v>
      </c>
      <c r="J38" s="31">
        <f>'[2]PTRM inputs'!J38</f>
        <v>4.1310959541064785E-2</v>
      </c>
      <c r="K38" s="31">
        <f>'[2]PTRM inputs'!K38</f>
        <v>3.468748132196553E-2</v>
      </c>
      <c r="L38" s="31">
        <f>'[2]PTRM inputs'!L38</f>
        <v>2.7447235319381758E-2</v>
      </c>
    </row>
    <row r="39" spans="1:12" x14ac:dyDescent="0.25">
      <c r="A39" t="s">
        <v>17</v>
      </c>
      <c r="B39" t="s">
        <v>18</v>
      </c>
      <c r="C39" s="30">
        <f>'[2]PTRM inputs'!C39</f>
        <v>6.5000000000000002E-2</v>
      </c>
      <c r="D39" s="30">
        <f>'[2]PTRM inputs'!D39</f>
        <v>6.5000000000000002E-2</v>
      </c>
      <c r="E39" s="30">
        <f>'[2]PTRM inputs'!E39</f>
        <v>6.5000000000000002E-2</v>
      </c>
      <c r="F39" s="30">
        <f>'[2]PTRM inputs'!F39</f>
        <v>6.5000000000000002E-2</v>
      </c>
      <c r="G39" s="30">
        <f>'[2]PTRM inputs'!G39</f>
        <v>6.5000000000000002E-2</v>
      </c>
      <c r="H39" s="30">
        <f>'[2]PTRM inputs'!H39</f>
        <v>6.5000000000000002E-2</v>
      </c>
      <c r="I39" s="30">
        <f>'[2]PTRM inputs'!I39</f>
        <v>6.5000000000000002E-2</v>
      </c>
      <c r="J39" s="30">
        <f>'[2]PTRM inputs'!J39</f>
        <v>6.5000000000000002E-2</v>
      </c>
      <c r="K39" s="30">
        <f>'[2]PTRM inputs'!K39</f>
        <v>6.5000000000000002E-2</v>
      </c>
      <c r="L39" s="30">
        <f>'[2]PTRM inputs'!L39</f>
        <v>6.5000000000000002E-2</v>
      </c>
    </row>
    <row r="40" spans="1:12" x14ac:dyDescent="0.25">
      <c r="A40" t="s">
        <v>19</v>
      </c>
      <c r="B40" t="s">
        <v>20</v>
      </c>
      <c r="C40" s="30">
        <f>'[2]PTRM inputs'!C40</f>
        <v>0.3</v>
      </c>
      <c r="D40" s="30">
        <f>'[2]PTRM inputs'!D40</f>
        <v>0.3</v>
      </c>
      <c r="E40" s="30">
        <f>'[2]PTRM inputs'!E40</f>
        <v>0.3</v>
      </c>
      <c r="F40" s="30">
        <f>'[2]PTRM inputs'!F40</f>
        <v>0.3</v>
      </c>
      <c r="G40" s="30">
        <f>'[2]PTRM inputs'!G40</f>
        <v>0.3</v>
      </c>
      <c r="H40" s="30">
        <f>'[2]PTRM inputs'!H40</f>
        <v>0.3</v>
      </c>
      <c r="I40" s="30">
        <f>'[2]PTRM inputs'!I40</f>
        <v>0.3</v>
      </c>
      <c r="J40" s="30">
        <f>'[2]PTRM inputs'!J40</f>
        <v>0.3</v>
      </c>
      <c r="K40" s="30">
        <f>'[2]PTRM inputs'!K40</f>
        <v>0.3</v>
      </c>
      <c r="L40" s="30">
        <f>'[2]PTRM inputs'!L40</f>
        <v>0.3</v>
      </c>
    </row>
    <row r="41" spans="1:12" x14ac:dyDescent="0.25">
      <c r="A41" t="s">
        <v>21</v>
      </c>
      <c r="B41" t="s">
        <v>22</v>
      </c>
      <c r="C41" s="5">
        <f>'[2]PTRM inputs'!C41</f>
        <v>0.22034793272461239</v>
      </c>
      <c r="D41" s="5">
        <f>'[2]PTRM inputs'!D41</f>
        <v>0.22034793272461239</v>
      </c>
      <c r="E41" s="5">
        <f>'[2]PTRM inputs'!E41</f>
        <v>0.22034793272461239</v>
      </c>
      <c r="F41" s="5">
        <f>'[2]PTRM inputs'!F41</f>
        <v>0.22034793272461239</v>
      </c>
      <c r="G41" s="5">
        <f>'[2]PTRM inputs'!G41</f>
        <v>0.22034793272461239</v>
      </c>
      <c r="H41" s="5">
        <f>'[2]PTRM inputs'!H41</f>
        <v>0.22034793272461239</v>
      </c>
      <c r="I41" s="5">
        <f>'[2]PTRM inputs'!I41</f>
        <v>0.22034793272461239</v>
      </c>
      <c r="J41" s="5">
        <f>'[2]PTRM inputs'!J41</f>
        <v>0.22034793272461239</v>
      </c>
      <c r="K41" s="5">
        <f>'[2]PTRM inputs'!K41</f>
        <v>0.22034793272461239</v>
      </c>
      <c r="L41" s="5">
        <f>'[2]PTRM inputs'!L41</f>
        <v>0.22034793272461239</v>
      </c>
    </row>
    <row r="42" spans="1:12" x14ac:dyDescent="0.25">
      <c r="A42" t="s">
        <v>23</v>
      </c>
      <c r="B42" t="s">
        <v>24</v>
      </c>
      <c r="C42" s="6">
        <f>'[2]PTRM inputs'!C42</f>
        <v>0.29999999999990945</v>
      </c>
      <c r="D42" s="6">
        <f>'[2]PTRM inputs'!D42</f>
        <v>0.29999999999990945</v>
      </c>
      <c r="E42" s="6">
        <f>'[2]PTRM inputs'!E42</f>
        <v>0.29999999999990945</v>
      </c>
      <c r="F42" s="6">
        <f>'[2]PTRM inputs'!F42</f>
        <v>0.29999999999990945</v>
      </c>
      <c r="G42" s="6">
        <f>'[2]PTRM inputs'!G42</f>
        <v>0.29999999999990945</v>
      </c>
      <c r="H42" s="6">
        <f>'[2]PTRM inputs'!H42</f>
        <v>0.29999999999990945</v>
      </c>
      <c r="I42" s="6">
        <f>'[2]PTRM inputs'!I42</f>
        <v>0.29999999999990945</v>
      </c>
      <c r="J42" s="6">
        <f>'[2]PTRM inputs'!J42</f>
        <v>0.29999999999990945</v>
      </c>
      <c r="K42" s="6">
        <f>'[2]PTRM inputs'!K42</f>
        <v>0.29999999999990945</v>
      </c>
      <c r="L42" s="6">
        <f>'[2]PTRM inputs'!L42</f>
        <v>0.29999999999990945</v>
      </c>
    </row>
    <row r="43" spans="1:12" x14ac:dyDescent="0.25">
      <c r="A43" t="s">
        <v>25</v>
      </c>
      <c r="B43" t="s">
        <v>26</v>
      </c>
      <c r="C43" s="30">
        <f>'[2]PTRM inputs'!C43</f>
        <v>0.5</v>
      </c>
      <c r="D43" s="30">
        <f>'[2]PTRM inputs'!D43</f>
        <v>0.5</v>
      </c>
      <c r="E43" s="30">
        <f>'[2]PTRM inputs'!E43</f>
        <v>0.5</v>
      </c>
      <c r="F43" s="30">
        <f>'[2]PTRM inputs'!F43</f>
        <v>0.5</v>
      </c>
      <c r="G43" s="30">
        <f>'[2]PTRM inputs'!G43</f>
        <v>0.5</v>
      </c>
      <c r="H43" s="30">
        <f>'[2]PTRM inputs'!H43</f>
        <v>0.5</v>
      </c>
      <c r="I43" s="30">
        <f>'[2]PTRM inputs'!I43</f>
        <v>0.5</v>
      </c>
      <c r="J43" s="30">
        <f>'[2]PTRM inputs'!J43</f>
        <v>0.5</v>
      </c>
      <c r="K43" s="30">
        <f>'[2]PTRM inputs'!K43</f>
        <v>0.5</v>
      </c>
      <c r="L43" s="30">
        <f>'[2]PTRM inputs'!L43</f>
        <v>0.5</v>
      </c>
    </row>
    <row r="44" spans="1:12" x14ac:dyDescent="0.25">
      <c r="A44" t="s">
        <v>27</v>
      </c>
      <c r="B44" t="s">
        <v>28</v>
      </c>
      <c r="C44" s="31">
        <f>'[2]PTRM inputs'!C44</f>
        <v>0.4</v>
      </c>
      <c r="D44" s="31">
        <f>'[2]PTRM inputs'!D44</f>
        <v>0.4</v>
      </c>
      <c r="E44" s="31">
        <f>'[2]PTRM inputs'!E44</f>
        <v>0.4</v>
      </c>
      <c r="F44" s="31">
        <f>'[2]PTRM inputs'!F44</f>
        <v>0.4</v>
      </c>
      <c r="G44" s="31">
        <f>'[2]PTRM inputs'!G44</f>
        <v>0.4</v>
      </c>
      <c r="H44" s="31">
        <f>'[2]PTRM inputs'!H44</f>
        <v>0.4</v>
      </c>
      <c r="I44" s="31">
        <f>'[2]PTRM inputs'!I44</f>
        <v>0.4</v>
      </c>
      <c r="J44" s="31">
        <f>'[2]PTRM inputs'!J44</f>
        <v>0.4</v>
      </c>
      <c r="K44" s="31">
        <f>'[2]PTRM inputs'!K44</f>
        <v>0.4</v>
      </c>
      <c r="L44" s="31">
        <f>'[2]PTRM inputs'!L44</f>
        <v>0.4</v>
      </c>
    </row>
    <row r="45" spans="1:12" x14ac:dyDescent="0.25">
      <c r="A45" t="s">
        <v>29</v>
      </c>
      <c r="B45" t="s">
        <v>30</v>
      </c>
      <c r="C45" s="30">
        <f>'[2]PTRM inputs'!C45</f>
        <v>0.6</v>
      </c>
      <c r="D45" s="30">
        <f>'[2]PTRM inputs'!D45</f>
        <v>0.6</v>
      </c>
      <c r="E45" s="30">
        <f>'[2]PTRM inputs'!E45</f>
        <v>0.6</v>
      </c>
      <c r="F45" s="30">
        <f>'[2]PTRM inputs'!F45</f>
        <v>0.6</v>
      </c>
      <c r="G45" s="30">
        <f>'[2]PTRM inputs'!G45</f>
        <v>0.6</v>
      </c>
      <c r="H45" s="30">
        <f>'[2]PTRM inputs'!H45</f>
        <v>0.6</v>
      </c>
      <c r="I45" s="30">
        <f>'[2]PTRM inputs'!I45</f>
        <v>0.6</v>
      </c>
      <c r="J45" s="30">
        <f>'[2]PTRM inputs'!J45</f>
        <v>0.6</v>
      </c>
      <c r="K45" s="30">
        <f>'[2]PTRM inputs'!K45</f>
        <v>0.6</v>
      </c>
      <c r="L45" s="30">
        <f>'[2]PTRM inputs'!L45</f>
        <v>0.6</v>
      </c>
    </row>
    <row r="46" spans="1:12" x14ac:dyDescent="0.25">
      <c r="A46" t="s">
        <v>31</v>
      </c>
      <c r="B46" t="s">
        <v>32</v>
      </c>
      <c r="C46" s="34">
        <f>'[2]PTRM inputs'!C46</f>
        <v>0.7</v>
      </c>
      <c r="D46" s="34">
        <f>'[2]PTRM inputs'!D46</f>
        <v>0.7</v>
      </c>
      <c r="E46" s="34">
        <f>'[2]PTRM inputs'!E46</f>
        <v>0.7</v>
      </c>
      <c r="F46" s="34">
        <f>'[2]PTRM inputs'!F46</f>
        <v>0.7</v>
      </c>
      <c r="G46" s="34">
        <f>'[2]PTRM inputs'!G46</f>
        <v>0.7</v>
      </c>
      <c r="H46" s="34">
        <f>'[2]PTRM inputs'!H46</f>
        <v>0.7</v>
      </c>
      <c r="I46" s="34">
        <f>'[2]PTRM inputs'!I46</f>
        <v>0.7</v>
      </c>
      <c r="J46" s="34">
        <f>'[2]PTRM inputs'!J46</f>
        <v>0.7</v>
      </c>
      <c r="K46" s="34">
        <f>'[2]PTRM inputs'!K46</f>
        <v>0.7</v>
      </c>
      <c r="L46" s="34">
        <f>'[2]PTRM inputs'!L46</f>
        <v>0.7</v>
      </c>
    </row>
    <row r="47" spans="1:12" x14ac:dyDescent="0.25">
      <c r="A47" s="7"/>
      <c r="B47" s="7"/>
      <c r="C47" s="7"/>
      <c r="D47" s="7"/>
      <c r="E47" s="8"/>
      <c r="F47" s="33"/>
      <c r="G47" s="33"/>
      <c r="H47" s="33"/>
      <c r="I47" s="33"/>
      <c r="J47" s="33"/>
    </row>
    <row r="48" spans="1:12" x14ac:dyDescent="0.25">
      <c r="A48" s="35" t="s">
        <v>33</v>
      </c>
      <c r="B48" s="36"/>
      <c r="C48" s="37"/>
      <c r="D48" s="37"/>
      <c r="E48" s="38"/>
    </row>
    <row r="49" spans="1:12" x14ac:dyDescent="0.25">
      <c r="A49" t="s">
        <v>34</v>
      </c>
      <c r="C49" s="39">
        <f t="shared" ref="C49:K49" si="33">C33+C46*(C39)</f>
        <v>9.8917563218390805E-2</v>
      </c>
      <c r="D49" s="39">
        <f t="shared" si="33"/>
        <v>0.10141544827586206</v>
      </c>
      <c r="E49" s="39">
        <f t="shared" si="33"/>
        <v>0.10540141379310347</v>
      </c>
      <c r="F49" s="39">
        <f t="shared" si="33"/>
        <v>0.10368073664122138</v>
      </c>
      <c r="G49" s="39">
        <f t="shared" si="33"/>
        <v>9.6349831417624487E-2</v>
      </c>
      <c r="H49" s="39">
        <f t="shared" si="33"/>
        <v>9.9383252873563227E-2</v>
      </c>
      <c r="I49" s="39">
        <f t="shared" si="33"/>
        <v>9.470315708812263E-2</v>
      </c>
      <c r="J49" s="39">
        <f t="shared" si="33"/>
        <v>7.989840613026819E-2</v>
      </c>
      <c r="K49" s="39">
        <f t="shared" si="33"/>
        <v>8.2835528735632186E-2</v>
      </c>
      <c r="L49" s="39">
        <f t="shared" ref="L49" si="34">L33+L46*(L39)</f>
        <v>8.2191022988505752E-2</v>
      </c>
    </row>
    <row r="50" spans="1:12" x14ac:dyDescent="0.25">
      <c r="A50" t="s">
        <v>35</v>
      </c>
      <c r="C50" s="39">
        <f t="shared" ref="C50:J50" si="35">(1+C49)/(1+C35)-1</f>
        <v>7.2114695822820263E-2</v>
      </c>
      <c r="D50" s="39">
        <f t="shared" si="35"/>
        <v>7.4551656854499715E-2</v>
      </c>
      <c r="E50" s="39">
        <f t="shared" si="35"/>
        <v>7.8440403700588801E-2</v>
      </c>
      <c r="F50" s="39">
        <f t="shared" si="35"/>
        <v>7.6761694284118498E-2</v>
      </c>
      <c r="G50" s="39">
        <f t="shared" si="35"/>
        <v>6.9609591626950795E-2</v>
      </c>
      <c r="H50" s="39">
        <f t="shared" si="35"/>
        <v>7.256902719372027E-2</v>
      </c>
      <c r="I50" s="39">
        <f t="shared" si="35"/>
        <v>6.8003080085973444E-2</v>
      </c>
      <c r="J50" s="39">
        <f t="shared" si="35"/>
        <v>5.3559420614895714E-2</v>
      </c>
      <c r="K50" s="39">
        <f t="shared" ref="K50:L50" si="36">(1+K49)/(1+K35)-1</f>
        <v>5.6424906083543558E-2</v>
      </c>
      <c r="L50" s="39">
        <f t="shared" si="36"/>
        <v>5.5796119988786197E-2</v>
      </c>
    </row>
    <row r="51" spans="1:12" x14ac:dyDescent="0.25">
      <c r="A51" s="4" t="s">
        <v>36</v>
      </c>
      <c r="B51" s="4"/>
      <c r="C51" s="40">
        <f t="shared" ref="C51:J51" si="37">C44*C49+C45*C37</f>
        <v>7.9794770832908632E-2</v>
      </c>
      <c r="D51" s="40">
        <f t="shared" si="37"/>
        <v>8.1160631529291954E-2</v>
      </c>
      <c r="E51" s="40">
        <f t="shared" si="37"/>
        <v>8.7592469842991377E-2</v>
      </c>
      <c r="F51" s="40">
        <f t="shared" si="37"/>
        <v>9.4786070298282052E-2</v>
      </c>
      <c r="G51" s="40">
        <f t="shared" si="37"/>
        <v>9.039511927246105E-2</v>
      </c>
      <c r="H51" s="40">
        <f t="shared" si="37"/>
        <v>9.6330940227798589E-2</v>
      </c>
      <c r="I51" s="40">
        <f t="shared" si="37"/>
        <v>9.0375477746166916E-2</v>
      </c>
      <c r="J51" s="40">
        <f t="shared" si="37"/>
        <v>7.2365602569861992E-2</v>
      </c>
      <c r="K51" s="40">
        <f t="shared" ref="K51:L51" si="38">K44*K49+K45*K37</f>
        <v>6.9467012507261616E-2</v>
      </c>
      <c r="L51" s="40">
        <f t="shared" si="38"/>
        <v>6.4756458916822052E-2</v>
      </c>
    </row>
    <row r="52" spans="1:12" x14ac:dyDescent="0.25">
      <c r="A52" t="s">
        <v>37</v>
      </c>
      <c r="C52" s="39">
        <f t="shared" ref="C52:J52" si="39">C44*C50+C45*C38</f>
        <v>5.3458313007715794E-2</v>
      </c>
      <c r="D52" s="39">
        <f t="shared" si="39"/>
        <v>5.4790860028577582E-2</v>
      </c>
      <c r="E52" s="39">
        <f t="shared" si="39"/>
        <v>6.1065824237064928E-2</v>
      </c>
      <c r="F52" s="39">
        <f t="shared" si="39"/>
        <v>6.808397102271431E-2</v>
      </c>
      <c r="G52" s="39">
        <f t="shared" si="39"/>
        <v>6.3800116363376749E-2</v>
      </c>
      <c r="H52" s="39">
        <f t="shared" si="39"/>
        <v>6.95911611978524E-2</v>
      </c>
      <c r="I52" s="39">
        <f t="shared" si="39"/>
        <v>6.3780953898699533E-2</v>
      </c>
      <c r="J52" s="39">
        <f t="shared" si="39"/>
        <v>4.6210343970597159E-2</v>
      </c>
      <c r="K52" s="39">
        <f t="shared" ref="K52:L52" si="40">K44*K50+K45*K38</f>
        <v>4.3382451226596744E-2</v>
      </c>
      <c r="L52" s="39">
        <f t="shared" si="40"/>
        <v>3.8786789187143539E-2</v>
      </c>
    </row>
    <row r="53" spans="1:12" x14ac:dyDescent="0.25">
      <c r="A53" t="s">
        <v>38</v>
      </c>
      <c r="C53" s="39">
        <f t="shared" ref="C53:J53" si="41">C49*((1-C41)/(1-C41*(1-C43)))*C44+C37*C45*(1-C42)</f>
        <v>6.2827448996261401E-2</v>
      </c>
      <c r="D53" s="39">
        <f t="shared" si="41"/>
        <v>6.3959587260094763E-2</v>
      </c>
      <c r="E53" s="39">
        <f t="shared" si="41"/>
        <v>6.8742780734013437E-2</v>
      </c>
      <c r="F53" s="39">
        <f t="shared" si="41"/>
        <v>7.3657038171785955E-2</v>
      </c>
      <c r="G53" s="39">
        <f t="shared" si="41"/>
        <v>7.006673475309548E-2</v>
      </c>
      <c r="H53" s="39">
        <f t="shared" si="41"/>
        <v>7.4435586552785926E-2</v>
      </c>
      <c r="I53" s="39">
        <f t="shared" si="41"/>
        <v>6.9936938073472649E-2</v>
      </c>
      <c r="J53" s="39">
        <f t="shared" si="41"/>
        <v>5.628667646930284E-2</v>
      </c>
      <c r="K53" s="39">
        <f t="shared" ref="K53:L53" si="42">K49*((1-K41)/(1-K41*(1-K43)))*K44+K37*K45*(1-K42)</f>
        <v>5.4464653997993932E-2</v>
      </c>
      <c r="L53" s="39">
        <f t="shared" si="42"/>
        <v>5.1121845631861659E-2</v>
      </c>
    </row>
    <row r="54" spans="1:12" x14ac:dyDescent="0.25">
      <c r="A54" t="s">
        <v>39</v>
      </c>
      <c r="C54" s="39">
        <f t="shared" ref="C54:J54" si="43">(1+C53)/(1+C35)-1</f>
        <v>3.6904828289035629E-2</v>
      </c>
      <c r="D54" s="39">
        <f t="shared" si="43"/>
        <v>3.8009353424482972E-2</v>
      </c>
      <c r="E54" s="39">
        <f t="shared" si="43"/>
        <v>4.2675883642940171E-2</v>
      </c>
      <c r="F54" s="39">
        <f t="shared" si="43"/>
        <v>4.747028114320595E-2</v>
      </c>
      <c r="G54" s="39">
        <f t="shared" si="43"/>
        <v>4.3967546100581067E-2</v>
      </c>
      <c r="H54" s="39">
        <f t="shared" si="43"/>
        <v>4.8229840539303348E-2</v>
      </c>
      <c r="I54" s="39">
        <f t="shared" si="43"/>
        <v>4.3840915193631869E-2</v>
      </c>
      <c r="J54" s="39">
        <f t="shared" si="43"/>
        <v>3.052358679931988E-2</v>
      </c>
      <c r="K54" s="39">
        <f t="shared" ref="K54:L54" si="44">(1+K53)/(1+K35)-1</f>
        <v>2.8746003900481876E-2</v>
      </c>
      <c r="L54" s="39">
        <f t="shared" si="44"/>
        <v>2.5484727445718836E-2</v>
      </c>
    </row>
    <row r="55" spans="1:12" x14ac:dyDescent="0.25">
      <c r="A55" t="s">
        <v>40</v>
      </c>
      <c r="C55" s="39">
        <f t="shared" ref="C55:J55" si="45">C49*(1/(1-C41*(1-C43)))*C44+C37*C45</f>
        <v>8.4693769005893815E-2</v>
      </c>
      <c r="D55" s="39">
        <f t="shared" si="45"/>
        <v>8.6183340132808678E-2</v>
      </c>
      <c r="E55" s="39">
        <f t="shared" si="45"/>
        <v>9.2812587654248463E-2</v>
      </c>
      <c r="F55" s="39">
        <f t="shared" si="45"/>
        <v>9.992096973224493E-2</v>
      </c>
      <c r="G55" s="39">
        <f t="shared" si="45"/>
        <v>9.5166947780207956E-2</v>
      </c>
      <c r="H55" s="39">
        <f t="shared" si="45"/>
        <v>0.10125300217930439</v>
      </c>
      <c r="I55" s="39">
        <f t="shared" si="45"/>
        <v>9.5065752945590595E-2</v>
      </c>
      <c r="J55" s="39">
        <f t="shared" si="45"/>
        <v>7.6322656635098393E-2</v>
      </c>
      <c r="K55" s="39">
        <f t="shared" ref="K55:L55" si="46">K49*(1/(1-K41*(1-K43)))*K44+K37*K45</f>
        <v>7.3569530712629977E-2</v>
      </c>
      <c r="L55" s="39">
        <f t="shared" si="46"/>
        <v>6.8827057285359428E-2</v>
      </c>
    </row>
    <row r="56" spans="1:12" x14ac:dyDescent="0.25">
      <c r="A56" t="s">
        <v>41</v>
      </c>
      <c r="C56" s="39">
        <f t="shared" ref="C56:J56" si="47">(1+C55)/(1+C35)-1</f>
        <v>5.8237823420384194E-2</v>
      </c>
      <c r="D56" s="39">
        <f t="shared" si="47"/>
        <v>5.9691063544203615E-2</v>
      </c>
      <c r="E56" s="39">
        <f t="shared" si="47"/>
        <v>6.6158622101705866E-2</v>
      </c>
      <c r="F56" s="39">
        <f t="shared" si="47"/>
        <v>7.3093629007068284E-2</v>
      </c>
      <c r="G56" s="39">
        <f t="shared" si="47"/>
        <v>6.8455558809959127E-2</v>
      </c>
      <c r="H56" s="39">
        <f t="shared" si="47"/>
        <v>7.4393172857857959E-2</v>
      </c>
      <c r="I56" s="39">
        <f t="shared" si="47"/>
        <v>6.8356832142039581E-2</v>
      </c>
      <c r="J56" s="39">
        <f t="shared" si="47"/>
        <v>5.0070884522047221E-2</v>
      </c>
      <c r="K56" s="39">
        <f t="shared" ref="K56:L56" si="48">(1+K55)/(1+K35)-1</f>
        <v>4.7384908012322091E-2</v>
      </c>
      <c r="L56" s="39">
        <f t="shared" si="48"/>
        <v>4.2758104668643382E-2</v>
      </c>
    </row>
    <row r="57" spans="1:12" x14ac:dyDescent="0.25">
      <c r="A57" t="s">
        <v>42</v>
      </c>
      <c r="C57" s="39">
        <f t="shared" ref="C57:J58" si="49">C55-C51</f>
        <v>4.8989981729851834E-3</v>
      </c>
      <c r="D57" s="39">
        <f t="shared" si="49"/>
        <v>5.0227086035167234E-3</v>
      </c>
      <c r="E57" s="39">
        <f t="shared" si="49"/>
        <v>5.2201178112570856E-3</v>
      </c>
      <c r="F57" s="39">
        <f t="shared" si="49"/>
        <v>5.1348994339628778E-3</v>
      </c>
      <c r="G57" s="39">
        <f t="shared" si="49"/>
        <v>4.7718285077469058E-3</v>
      </c>
      <c r="H57" s="39">
        <f t="shared" si="49"/>
        <v>4.9220619515057962E-3</v>
      </c>
      <c r="I57" s="39">
        <f t="shared" si="49"/>
        <v>4.6902751994236797E-3</v>
      </c>
      <c r="J57" s="39">
        <f t="shared" si="49"/>
        <v>3.9570540652364011E-3</v>
      </c>
      <c r="K57" s="39">
        <f t="shared" ref="K57:L57" si="50">K55-K51</f>
        <v>4.1025182053683606E-3</v>
      </c>
      <c r="L57" s="39">
        <f t="shared" si="50"/>
        <v>4.0705983685373759E-3</v>
      </c>
    </row>
    <row r="58" spans="1:12" x14ac:dyDescent="0.25">
      <c r="A58" t="s">
        <v>43</v>
      </c>
      <c r="C58" s="39">
        <f t="shared" si="49"/>
        <v>4.7795104126684002E-3</v>
      </c>
      <c r="D58" s="39">
        <f t="shared" si="49"/>
        <v>4.9002035156260337E-3</v>
      </c>
      <c r="E58" s="39">
        <f t="shared" si="49"/>
        <v>5.0927978646409383E-3</v>
      </c>
      <c r="F58" s="39">
        <f t="shared" si="49"/>
        <v>5.009657984353974E-3</v>
      </c>
      <c r="G58" s="39">
        <f t="shared" si="49"/>
        <v>4.6554424465823779E-3</v>
      </c>
      <c r="H58" s="39">
        <f t="shared" si="49"/>
        <v>4.802011660005559E-3</v>
      </c>
      <c r="I58" s="39">
        <f t="shared" si="49"/>
        <v>4.575878243340048E-3</v>
      </c>
      <c r="J58" s="39">
        <f t="shared" si="49"/>
        <v>3.8605405514500618E-3</v>
      </c>
      <c r="K58" s="39">
        <f t="shared" ref="K58:L58" si="51">K56-K52</f>
        <v>4.0024567857253474E-3</v>
      </c>
      <c r="L58" s="39">
        <f t="shared" si="51"/>
        <v>3.971315481499843E-3</v>
      </c>
    </row>
    <row r="61" spans="1:12" x14ac:dyDescent="0.25">
      <c r="C61" s="45" t="s">
        <v>105</v>
      </c>
      <c r="D61" s="45"/>
      <c r="E61" s="45"/>
      <c r="F61" s="45"/>
      <c r="G61" s="45"/>
      <c r="H61" s="45"/>
      <c r="I61" s="45"/>
      <c r="J61" s="45"/>
    </row>
    <row r="62" spans="1:12" x14ac:dyDescent="0.25">
      <c r="C62" s="29">
        <v>38443</v>
      </c>
      <c r="D62" s="29">
        <f t="shared" ref="D62:J62" si="52">DATE(YEAR(C62)+1,MONTH(C62),DAY(C62))</f>
        <v>38808</v>
      </c>
      <c r="E62" s="29">
        <f t="shared" si="52"/>
        <v>39173</v>
      </c>
      <c r="F62" s="29">
        <f t="shared" si="52"/>
        <v>39539</v>
      </c>
      <c r="G62" s="29">
        <f t="shared" si="52"/>
        <v>39904</v>
      </c>
      <c r="H62" s="29">
        <f t="shared" si="52"/>
        <v>40269</v>
      </c>
      <c r="I62" s="29">
        <f t="shared" si="52"/>
        <v>40634</v>
      </c>
      <c r="J62" s="29">
        <f t="shared" si="52"/>
        <v>41000</v>
      </c>
      <c r="K62" s="29">
        <f t="shared" ref="K62" si="53">DATE(YEAR(J62)+1,MONTH(J62),DAY(J62))</f>
        <v>41365</v>
      </c>
      <c r="L62" s="29">
        <f t="shared" ref="L62" si="54">DATE(YEAR(K62)+1,MONTH(K62),DAY(K62))</f>
        <v>41730</v>
      </c>
    </row>
    <row r="63" spans="1:12" x14ac:dyDescent="0.25">
      <c r="A63" t="s">
        <v>5</v>
      </c>
      <c r="B63" t="s">
        <v>6</v>
      </c>
      <c r="C63" s="30">
        <f>'[2]PTRM inputs'!C63</f>
        <v>5.5812609195402263E-2</v>
      </c>
      <c r="D63" s="30">
        <f>'[2]PTRM inputs'!D63</f>
        <v>5.2956609195402266E-2</v>
      </c>
      <c r="E63" s="30">
        <f>'[2]PTRM inputs'!E63</f>
        <v>5.7200555555555609E-2</v>
      </c>
      <c r="F63" s="30">
        <f>'[2]PTRM inputs'!F63</f>
        <v>6.0744977011494242E-2</v>
      </c>
      <c r="G63" s="30">
        <f>'[2]PTRM inputs'!G63</f>
        <v>5.3497521072796907E-2</v>
      </c>
      <c r="H63" s="30">
        <f>'[2]PTRM inputs'!H63</f>
        <v>5.4194195402298841E-2</v>
      </c>
      <c r="I63" s="30">
        <f>'[2]PTRM inputs'!I63</f>
        <v>5.3730291187739448E-2</v>
      </c>
      <c r="J63" s="30">
        <f>'[2]PTRM inputs'!J63</f>
        <v>4.5547862595419861E-2</v>
      </c>
      <c r="K63" s="30">
        <f>'[2]PTRM inputs'!K63</f>
        <v>3.2952885057471258E-2</v>
      </c>
      <c r="L63" s="30">
        <f>'[2]PTRM inputs'!L63</f>
        <v>3.8935360153256722E-2</v>
      </c>
    </row>
    <row r="64" spans="1:12" x14ac:dyDescent="0.25">
      <c r="A64" t="s">
        <v>7</v>
      </c>
      <c r="B64" t="s">
        <v>8</v>
      </c>
      <c r="C64" s="31">
        <f>'[2]PTRM inputs'!C64</f>
        <v>3.0061082141856099E-2</v>
      </c>
      <c r="D64" s="31">
        <f>'[2]PTRM inputs'!D64</f>
        <v>2.7274740678441489E-2</v>
      </c>
      <c r="E64" s="31">
        <f>'[2]PTRM inputs'!E64</f>
        <v>3.1415176151761814E-2</v>
      </c>
      <c r="F64" s="31">
        <f>'[2]PTRM inputs'!F64</f>
        <v>3.4873148303896873E-2</v>
      </c>
      <c r="G64" s="31">
        <f>'[2]PTRM inputs'!G64</f>
        <v>2.7802459583216477E-2</v>
      </c>
      <c r="H64" s="31">
        <f>'[2]PTRM inputs'!H64</f>
        <v>2.8482141855901366E-2</v>
      </c>
      <c r="I64" s="31">
        <f>'[2]PTRM inputs'!I64</f>
        <v>2.802955237828253E-2</v>
      </c>
      <c r="J64" s="31">
        <f>'[2]PTRM inputs'!J64</f>
        <v>2.0046695215043764E-2</v>
      </c>
      <c r="K64" s="31">
        <f>'[2]PTRM inputs'!K64</f>
        <v>7.7589122511914077E-3</v>
      </c>
      <c r="L64" s="31">
        <f>'[2]PTRM inputs'!L64</f>
        <v>1.3595473320250573E-2</v>
      </c>
    </row>
    <row r="65" spans="1:12" x14ac:dyDescent="0.25">
      <c r="A65" t="s">
        <v>9</v>
      </c>
      <c r="B65" t="s">
        <v>10</v>
      </c>
      <c r="C65" s="32">
        <f>'[2]PTRM inputs'!C65</f>
        <v>2.5000000000000001E-2</v>
      </c>
      <c r="D65" s="32">
        <f>'[2]PTRM inputs'!D65</f>
        <v>2.5000000000000001E-2</v>
      </c>
      <c r="E65" s="32">
        <f>'[2]PTRM inputs'!E65</f>
        <v>2.5000000000000001E-2</v>
      </c>
      <c r="F65" s="32">
        <f>'[2]PTRM inputs'!F65</f>
        <v>2.5000000000000001E-2</v>
      </c>
      <c r="G65" s="32">
        <f>'[2]PTRM inputs'!G65</f>
        <v>2.5000000000000001E-2</v>
      </c>
      <c r="H65" s="32">
        <f>'[2]PTRM inputs'!H65</f>
        <v>2.5000000000000001E-2</v>
      </c>
      <c r="I65" s="32">
        <f>'[2]PTRM inputs'!I65</f>
        <v>2.5000000000000001E-2</v>
      </c>
      <c r="J65" s="32">
        <f>'[2]PTRM inputs'!J65</f>
        <v>2.5000000000000001E-2</v>
      </c>
      <c r="K65" s="32">
        <f>'[2]PTRM inputs'!K65</f>
        <v>2.5000000000000001E-2</v>
      </c>
      <c r="L65" s="32">
        <f>'[2]PTRM inputs'!L65</f>
        <v>2.5000000000000001E-2</v>
      </c>
    </row>
    <row r="66" spans="1:12" x14ac:dyDescent="0.25">
      <c r="A66" t="s">
        <v>11</v>
      </c>
      <c r="B66" t="s">
        <v>12</v>
      </c>
      <c r="C66" s="30">
        <f>'[2]PTRM inputs'!C66</f>
        <v>1.4282903815562298E-2</v>
      </c>
      <c r="D66" s="30">
        <f>'[2]PTRM inputs'!D66</f>
        <v>1.2965389883436818E-2</v>
      </c>
      <c r="E66" s="30">
        <f>'[2]PTRM inputs'!E66</f>
        <v>1.2034886566751883E-2</v>
      </c>
      <c r="F66" s="30">
        <f>'[2]PTRM inputs'!F66</f>
        <v>1.9752428523029719E-2</v>
      </c>
      <c r="G66" s="30">
        <f>'[2]PTRM inputs'!G66</f>
        <v>3.241376864514945E-2</v>
      </c>
      <c r="H66" s="30">
        <f>'[2]PTRM inputs'!H66</f>
        <v>3.6475766520226972E-2</v>
      </c>
      <c r="I66" s="30">
        <f>'[2]PTRM inputs'!I66</f>
        <v>4.1240744726147929E-2</v>
      </c>
      <c r="J66" s="30">
        <f>'[2]PTRM inputs'!J66</f>
        <v>3.6546420234285171E-2</v>
      </c>
      <c r="K66" s="30">
        <f>'[2]PTRM inputs'!K66</f>
        <v>3.0714908585086916E-2</v>
      </c>
      <c r="L66" s="30">
        <f>'[2]PTRM inputs'!L66</f>
        <v>2.1272187321315118E-2</v>
      </c>
    </row>
    <row r="67" spans="1:12" x14ac:dyDescent="0.25">
      <c r="A67" t="s">
        <v>13</v>
      </c>
      <c r="B67" t="s">
        <v>14</v>
      </c>
      <c r="C67" s="31">
        <f>'[2]PTRM inputs'!C67</f>
        <v>7.0095513010964561E-2</v>
      </c>
      <c r="D67" s="31">
        <f>'[2]PTRM inputs'!D67</f>
        <v>6.5921999078839083E-2</v>
      </c>
      <c r="E67" s="31">
        <f>'[2]PTRM inputs'!E67</f>
        <v>6.9235442122307492E-2</v>
      </c>
      <c r="F67" s="31">
        <f>'[2]PTRM inputs'!F67</f>
        <v>8.0497405534523961E-2</v>
      </c>
      <c r="G67" s="31">
        <f>'[2]PTRM inputs'!G67</f>
        <v>8.5911289717946357E-2</v>
      </c>
      <c r="H67" s="31">
        <f>'[2]PTRM inputs'!H67</f>
        <v>9.0669961922525813E-2</v>
      </c>
      <c r="I67" s="31">
        <f>'[2]PTRM inputs'!I67</f>
        <v>9.4971035913887378E-2</v>
      </c>
      <c r="J67" s="31">
        <f>'[2]PTRM inputs'!J67</f>
        <v>8.2094282829705031E-2</v>
      </c>
      <c r="K67" s="31">
        <f>'[2]PTRM inputs'!K67</f>
        <v>6.3667793642558174E-2</v>
      </c>
      <c r="L67" s="31">
        <f>'[2]PTRM inputs'!L67</f>
        <v>6.020754747457184E-2</v>
      </c>
    </row>
    <row r="68" spans="1:12" x14ac:dyDescent="0.25">
      <c r="A68" t="s">
        <v>15</v>
      </c>
      <c r="B68" t="s">
        <v>16</v>
      </c>
      <c r="C68" s="31">
        <f>'[2]PTRM inputs'!C68</f>
        <v>4.3995622449721772E-2</v>
      </c>
      <c r="D68" s="31">
        <f>'[2]PTRM inputs'!D68</f>
        <v>3.9923901540330986E-2</v>
      </c>
      <c r="E68" s="31">
        <f>'[2]PTRM inputs'!E68</f>
        <v>4.3156528899812363E-2</v>
      </c>
      <c r="F68" s="31">
        <f>'[2]PTRM inputs'!F68</f>
        <v>5.4143810277584414E-2</v>
      </c>
      <c r="G68" s="31">
        <f>'[2]PTRM inputs'!G68</f>
        <v>5.9425648505313733E-2</v>
      </c>
      <c r="H68" s="31">
        <f>'[2]PTRM inputs'!H68</f>
        <v>6.4068255534171614E-2</v>
      </c>
      <c r="I68" s="31">
        <f>'[2]PTRM inputs'!I68</f>
        <v>6.8264425281841401E-2</v>
      </c>
      <c r="J68" s="31">
        <f>'[2]PTRM inputs'!J68</f>
        <v>5.5701739346053936E-2</v>
      </c>
      <c r="K68" s="31">
        <f>'[2]PTRM inputs'!K68</f>
        <v>3.7724676724447237E-2</v>
      </c>
      <c r="L68" s="31">
        <f>'[2]PTRM inputs'!L68</f>
        <v>3.4348826804460275E-2</v>
      </c>
    </row>
    <row r="69" spans="1:12" x14ac:dyDescent="0.25">
      <c r="A69" t="s">
        <v>17</v>
      </c>
      <c r="B69" t="s">
        <v>18</v>
      </c>
      <c r="C69" s="30">
        <f>'[2]PTRM inputs'!C69</f>
        <v>6.5000000000000002E-2</v>
      </c>
      <c r="D69" s="30">
        <f>'[2]PTRM inputs'!D69</f>
        <v>6.5000000000000002E-2</v>
      </c>
      <c r="E69" s="30">
        <f>'[2]PTRM inputs'!E69</f>
        <v>6.5000000000000002E-2</v>
      </c>
      <c r="F69" s="30">
        <f>'[2]PTRM inputs'!F69</f>
        <v>6.5000000000000002E-2</v>
      </c>
      <c r="G69" s="30">
        <f>'[2]PTRM inputs'!G69</f>
        <v>6.5000000000000002E-2</v>
      </c>
      <c r="H69" s="30">
        <f>'[2]PTRM inputs'!H69</f>
        <v>6.5000000000000002E-2</v>
      </c>
      <c r="I69" s="30">
        <f>'[2]PTRM inputs'!I69</f>
        <v>6.5000000000000002E-2</v>
      </c>
      <c r="J69" s="30">
        <f>'[2]PTRM inputs'!J69</f>
        <v>6.5000000000000002E-2</v>
      </c>
      <c r="K69" s="30">
        <f>'[2]PTRM inputs'!K69</f>
        <v>6.5000000000000002E-2</v>
      </c>
      <c r="L69" s="30">
        <f>'[2]PTRM inputs'!L69</f>
        <v>6.5000000000000002E-2</v>
      </c>
    </row>
    <row r="70" spans="1:12" x14ac:dyDescent="0.25">
      <c r="A70" t="s">
        <v>19</v>
      </c>
      <c r="B70" t="s">
        <v>20</v>
      </c>
      <c r="C70" s="30">
        <f>'[2]PTRM inputs'!C70</f>
        <v>0.3</v>
      </c>
      <c r="D70" s="30">
        <f>'[2]PTRM inputs'!D70</f>
        <v>0.3</v>
      </c>
      <c r="E70" s="30">
        <f>'[2]PTRM inputs'!E70</f>
        <v>0.3</v>
      </c>
      <c r="F70" s="30">
        <f>'[2]PTRM inputs'!F70</f>
        <v>0.3</v>
      </c>
      <c r="G70" s="30">
        <f>'[2]PTRM inputs'!G70</f>
        <v>0.3</v>
      </c>
      <c r="H70" s="30">
        <f>'[2]PTRM inputs'!H70</f>
        <v>0.3</v>
      </c>
      <c r="I70" s="30">
        <f>'[2]PTRM inputs'!I70</f>
        <v>0.3</v>
      </c>
      <c r="J70" s="30">
        <f>'[2]PTRM inputs'!J70</f>
        <v>0.3</v>
      </c>
      <c r="K70" s="30">
        <f>'[2]PTRM inputs'!K70</f>
        <v>0.3</v>
      </c>
      <c r="L70" s="30">
        <f>'[2]PTRM inputs'!L70</f>
        <v>0.3</v>
      </c>
    </row>
    <row r="71" spans="1:12" x14ac:dyDescent="0.25">
      <c r="A71" t="s">
        <v>21</v>
      </c>
      <c r="B71" t="s">
        <v>22</v>
      </c>
      <c r="C71" s="5">
        <f>'[2]PTRM inputs'!C71</f>
        <v>0.22034793272461239</v>
      </c>
      <c r="D71" s="5">
        <f>'[2]PTRM inputs'!D71</f>
        <v>0.22034793272461239</v>
      </c>
      <c r="E71" s="5">
        <f>'[2]PTRM inputs'!E71</f>
        <v>0.22034793272461239</v>
      </c>
      <c r="F71" s="5">
        <f>'[2]PTRM inputs'!F71</f>
        <v>0.22034793272461239</v>
      </c>
      <c r="G71" s="5">
        <f>'[2]PTRM inputs'!G71</f>
        <v>0.22034793272461239</v>
      </c>
      <c r="H71" s="5">
        <f>'[2]PTRM inputs'!H71</f>
        <v>0.22034793272461239</v>
      </c>
      <c r="I71" s="5">
        <f>'[2]PTRM inputs'!I71</f>
        <v>0.22034793272461239</v>
      </c>
      <c r="J71" s="5">
        <f>'[2]PTRM inputs'!J71</f>
        <v>0.22034793272461239</v>
      </c>
      <c r="K71" s="5">
        <f>'[2]PTRM inputs'!K71</f>
        <v>0.22034793272461239</v>
      </c>
      <c r="L71" s="5">
        <f>'[2]PTRM inputs'!L71</f>
        <v>0.22034793272461239</v>
      </c>
    </row>
    <row r="72" spans="1:12" x14ac:dyDescent="0.25">
      <c r="A72" t="s">
        <v>23</v>
      </c>
      <c r="B72" t="s">
        <v>24</v>
      </c>
      <c r="C72" s="6">
        <f>'[2]PTRM inputs'!C72</f>
        <v>0.29999999999990945</v>
      </c>
      <c r="D72" s="6">
        <f>'[2]PTRM inputs'!D72</f>
        <v>0.29999999999990945</v>
      </c>
      <c r="E72" s="6">
        <f>'[2]PTRM inputs'!E72</f>
        <v>0.29999999999990945</v>
      </c>
      <c r="F72" s="6">
        <f>'[2]PTRM inputs'!F72</f>
        <v>0.29999999999990945</v>
      </c>
      <c r="G72" s="6">
        <f>'[2]PTRM inputs'!G72</f>
        <v>0.29999999999990945</v>
      </c>
      <c r="H72" s="6">
        <f>'[2]PTRM inputs'!H72</f>
        <v>0.29999999999990945</v>
      </c>
      <c r="I72" s="6">
        <f>'[2]PTRM inputs'!I72</f>
        <v>0.29999999999990945</v>
      </c>
      <c r="J72" s="6">
        <f>'[2]PTRM inputs'!J72</f>
        <v>0.29999999999990945</v>
      </c>
      <c r="K72" s="6">
        <f>'[2]PTRM inputs'!K72</f>
        <v>0.29999999999990945</v>
      </c>
      <c r="L72" s="6">
        <f>'[2]PTRM inputs'!L72</f>
        <v>0.29999999999990945</v>
      </c>
    </row>
    <row r="73" spans="1:12" x14ac:dyDescent="0.25">
      <c r="A73" t="s">
        <v>25</v>
      </c>
      <c r="B73" t="s">
        <v>26</v>
      </c>
      <c r="C73" s="30">
        <f>'[2]PTRM inputs'!C73</f>
        <v>0.5</v>
      </c>
      <c r="D73" s="30">
        <f>'[2]PTRM inputs'!D73</f>
        <v>0.5</v>
      </c>
      <c r="E73" s="30">
        <f>'[2]PTRM inputs'!E73</f>
        <v>0.5</v>
      </c>
      <c r="F73" s="30">
        <f>'[2]PTRM inputs'!F73</f>
        <v>0.5</v>
      </c>
      <c r="G73" s="30">
        <f>'[2]PTRM inputs'!G73</f>
        <v>0.5</v>
      </c>
      <c r="H73" s="30">
        <f>'[2]PTRM inputs'!H73</f>
        <v>0.5</v>
      </c>
      <c r="I73" s="30">
        <f>'[2]PTRM inputs'!I73</f>
        <v>0.5</v>
      </c>
      <c r="J73" s="30">
        <f>'[2]PTRM inputs'!J73</f>
        <v>0.5</v>
      </c>
      <c r="K73" s="30">
        <f>'[2]PTRM inputs'!K73</f>
        <v>0.5</v>
      </c>
      <c r="L73" s="30">
        <f>'[2]PTRM inputs'!L73</f>
        <v>0.5</v>
      </c>
    </row>
    <row r="74" spans="1:12" x14ac:dyDescent="0.25">
      <c r="A74" t="s">
        <v>27</v>
      </c>
      <c r="B74" t="s">
        <v>28</v>
      </c>
      <c r="C74" s="31">
        <f>'[2]PTRM inputs'!C74</f>
        <v>0.4</v>
      </c>
      <c r="D74" s="31">
        <f>'[2]PTRM inputs'!D74</f>
        <v>0.4</v>
      </c>
      <c r="E74" s="31">
        <f>'[2]PTRM inputs'!E74</f>
        <v>0.4</v>
      </c>
      <c r="F74" s="31">
        <f>'[2]PTRM inputs'!F74</f>
        <v>0.4</v>
      </c>
      <c r="G74" s="31">
        <f>'[2]PTRM inputs'!G74</f>
        <v>0.4</v>
      </c>
      <c r="H74" s="31">
        <f>'[2]PTRM inputs'!H74</f>
        <v>0.4</v>
      </c>
      <c r="I74" s="31">
        <f>'[2]PTRM inputs'!I74</f>
        <v>0.4</v>
      </c>
      <c r="J74" s="31">
        <f>'[2]PTRM inputs'!J74</f>
        <v>0.4</v>
      </c>
      <c r="K74" s="31">
        <f>'[2]PTRM inputs'!K74</f>
        <v>0.4</v>
      </c>
      <c r="L74" s="31">
        <f>'[2]PTRM inputs'!L74</f>
        <v>0.4</v>
      </c>
    </row>
    <row r="75" spans="1:12" x14ac:dyDescent="0.25">
      <c r="A75" t="s">
        <v>29</v>
      </c>
      <c r="B75" t="s">
        <v>30</v>
      </c>
      <c r="C75" s="30">
        <f>'[2]PTRM inputs'!C75</f>
        <v>0.6</v>
      </c>
      <c r="D75" s="30">
        <f>'[2]PTRM inputs'!D75</f>
        <v>0.6</v>
      </c>
      <c r="E75" s="30">
        <f>'[2]PTRM inputs'!E75</f>
        <v>0.6</v>
      </c>
      <c r="F75" s="30">
        <f>'[2]PTRM inputs'!F75</f>
        <v>0.6</v>
      </c>
      <c r="G75" s="30">
        <f>'[2]PTRM inputs'!G75</f>
        <v>0.6</v>
      </c>
      <c r="H75" s="30">
        <f>'[2]PTRM inputs'!H75</f>
        <v>0.6</v>
      </c>
      <c r="I75" s="30">
        <f>'[2]PTRM inputs'!I75</f>
        <v>0.6</v>
      </c>
      <c r="J75" s="30">
        <f>'[2]PTRM inputs'!J75</f>
        <v>0.6</v>
      </c>
      <c r="K75" s="30">
        <f>'[2]PTRM inputs'!K75</f>
        <v>0.6</v>
      </c>
      <c r="L75" s="30">
        <f>'[2]PTRM inputs'!L75</f>
        <v>0.6</v>
      </c>
    </row>
    <row r="76" spans="1:12" x14ac:dyDescent="0.25">
      <c r="A76" t="s">
        <v>31</v>
      </c>
      <c r="B76" t="s">
        <v>32</v>
      </c>
      <c r="C76" s="34">
        <f>'[2]PTRM inputs'!C76</f>
        <v>0.7</v>
      </c>
      <c r="D76" s="34">
        <f>'[2]PTRM inputs'!D76</f>
        <v>0.7</v>
      </c>
      <c r="E76" s="34">
        <f>'[2]PTRM inputs'!E76</f>
        <v>0.7</v>
      </c>
      <c r="F76" s="34">
        <f>'[2]PTRM inputs'!F76</f>
        <v>0.7</v>
      </c>
      <c r="G76" s="34">
        <f>'[2]PTRM inputs'!G76</f>
        <v>0.7</v>
      </c>
      <c r="H76" s="34">
        <f>'[2]PTRM inputs'!H76</f>
        <v>0.7</v>
      </c>
      <c r="I76" s="34">
        <f>'[2]PTRM inputs'!I76</f>
        <v>0.7</v>
      </c>
      <c r="J76" s="34">
        <f>'[2]PTRM inputs'!J76</f>
        <v>0.7</v>
      </c>
      <c r="K76" s="34">
        <f>'[2]PTRM inputs'!K76</f>
        <v>0.7</v>
      </c>
      <c r="L76" s="34">
        <f>'[2]PTRM inputs'!L76</f>
        <v>0.7</v>
      </c>
    </row>
    <row r="77" spans="1:12" x14ac:dyDescent="0.25">
      <c r="A77" s="7"/>
      <c r="B77" s="7"/>
      <c r="C77" s="7"/>
      <c r="D77" s="7"/>
      <c r="E77" s="8"/>
      <c r="F77" s="33"/>
      <c r="G77" s="33"/>
      <c r="H77" s="33"/>
      <c r="I77" s="33"/>
      <c r="J77" s="33"/>
    </row>
    <row r="78" spans="1:12" x14ac:dyDescent="0.25">
      <c r="A78" s="35" t="s">
        <v>33</v>
      </c>
      <c r="B78" s="36"/>
      <c r="C78" s="37"/>
      <c r="D78" s="37"/>
      <c r="E78" s="38"/>
    </row>
    <row r="79" spans="1:12" x14ac:dyDescent="0.25">
      <c r="A79" t="s">
        <v>34</v>
      </c>
      <c r="C79" s="39">
        <f t="shared" ref="C79:J79" si="55">C63+C76*(C69)</f>
        <v>0.10131260919540226</v>
      </c>
      <c r="D79" s="39">
        <f t="shared" si="55"/>
        <v>9.8456609195402264E-2</v>
      </c>
      <c r="E79" s="39">
        <f t="shared" si="55"/>
        <v>0.1027005555555556</v>
      </c>
      <c r="F79" s="39">
        <f t="shared" si="55"/>
        <v>0.10624497701149424</v>
      </c>
      <c r="G79" s="39">
        <f t="shared" si="55"/>
        <v>9.8997521072796912E-2</v>
      </c>
      <c r="H79" s="39">
        <f t="shared" si="55"/>
        <v>9.9694195402298846E-2</v>
      </c>
      <c r="I79" s="39">
        <f t="shared" si="55"/>
        <v>9.9230291187739447E-2</v>
      </c>
      <c r="J79" s="39">
        <f t="shared" si="55"/>
        <v>9.1047862595419859E-2</v>
      </c>
      <c r="K79" s="39">
        <f t="shared" ref="K79:L79" si="56">K63+K76*(K69)</f>
        <v>7.845288505747125E-2</v>
      </c>
      <c r="L79" s="39">
        <f t="shared" si="56"/>
        <v>8.4435360153256728E-2</v>
      </c>
    </row>
    <row r="80" spans="1:12" x14ac:dyDescent="0.25">
      <c r="A80" t="s">
        <v>35</v>
      </c>
      <c r="C80" s="39">
        <f t="shared" ref="C80:J80" si="57">(1+C79)/(1+C65)-1</f>
        <v>7.4451326044294941E-2</v>
      </c>
      <c r="D80" s="39">
        <f t="shared" si="57"/>
        <v>7.1664984580880331E-2</v>
      </c>
      <c r="E80" s="39">
        <f t="shared" si="57"/>
        <v>7.5805420054200656E-2</v>
      </c>
      <c r="F80" s="39">
        <f t="shared" si="57"/>
        <v>7.9263392206335936E-2</v>
      </c>
      <c r="G80" s="39">
        <f t="shared" si="57"/>
        <v>7.2192703485655541E-2</v>
      </c>
      <c r="H80" s="39">
        <f t="shared" si="57"/>
        <v>7.287238575834043E-2</v>
      </c>
      <c r="I80" s="39">
        <f t="shared" si="57"/>
        <v>7.2419796280721371E-2</v>
      </c>
      <c r="J80" s="39">
        <f t="shared" si="57"/>
        <v>6.4436939117482828E-2</v>
      </c>
      <c r="K80" s="39">
        <f t="shared" ref="K80:L80" si="58">(1+K79)/(1+K65)-1</f>
        <v>5.2149156153630694E-2</v>
      </c>
      <c r="L80" s="39">
        <f t="shared" si="58"/>
        <v>5.7985717222689637E-2</v>
      </c>
    </row>
    <row r="81" spans="1:12" x14ac:dyDescent="0.25">
      <c r="A81" s="4" t="s">
        <v>36</v>
      </c>
      <c r="B81" s="4"/>
      <c r="C81" s="40">
        <f t="shared" ref="C81:J81" si="59">C74*C79+C75*C67</f>
        <v>8.2582351484739636E-2</v>
      </c>
      <c r="D81" s="40">
        <f t="shared" si="59"/>
        <v>7.8935843125464367E-2</v>
      </c>
      <c r="E81" s="40">
        <f t="shared" si="59"/>
        <v>8.2621487495606744E-2</v>
      </c>
      <c r="F81" s="40">
        <f t="shared" si="59"/>
        <v>9.0796434125312075E-2</v>
      </c>
      <c r="G81" s="40">
        <f t="shared" si="59"/>
        <v>9.1145782259886579E-2</v>
      </c>
      <c r="H81" s="40">
        <f t="shared" si="59"/>
        <v>9.4279655314435024E-2</v>
      </c>
      <c r="I81" s="40">
        <f t="shared" si="59"/>
        <v>9.6674738023428214E-2</v>
      </c>
      <c r="J81" s="40">
        <f t="shared" si="59"/>
        <v>8.5675714735990963E-2</v>
      </c>
      <c r="K81" s="40">
        <f t="shared" ref="K81:L81" si="60">K74*K79+K75*K67</f>
        <v>6.9581830208523404E-2</v>
      </c>
      <c r="L81" s="40">
        <f t="shared" si="60"/>
        <v>6.9898672546045787E-2</v>
      </c>
    </row>
    <row r="82" spans="1:12" x14ac:dyDescent="0.25">
      <c r="A82" t="s">
        <v>37</v>
      </c>
      <c r="C82" s="39">
        <f t="shared" ref="C82:J82" si="61">C74*C80+C75*C68</f>
        <v>5.6177903887551041E-2</v>
      </c>
      <c r="D82" s="39">
        <f t="shared" si="61"/>
        <v>5.2620334756550723E-2</v>
      </c>
      <c r="E82" s="39">
        <f t="shared" si="61"/>
        <v>5.6216085361567678E-2</v>
      </c>
      <c r="F82" s="39">
        <f t="shared" si="61"/>
        <v>6.419164304908502E-2</v>
      </c>
      <c r="G82" s="39">
        <f t="shared" si="61"/>
        <v>6.453247049745045E-2</v>
      </c>
      <c r="H82" s="39">
        <f t="shared" si="61"/>
        <v>6.7589907623839138E-2</v>
      </c>
      <c r="I82" s="39">
        <f t="shared" si="61"/>
        <v>6.9926573681393392E-2</v>
      </c>
      <c r="J82" s="39">
        <f t="shared" si="61"/>
        <v>5.9195819254625491E-2</v>
      </c>
      <c r="K82" s="39">
        <f t="shared" ref="K82:L82" si="62">K74*K80+K75*K68</f>
        <v>4.3494468496120625E-2</v>
      </c>
      <c r="L82" s="39">
        <f t="shared" si="62"/>
        <v>4.380358297175202E-2</v>
      </c>
    </row>
    <row r="83" spans="1:12" x14ac:dyDescent="0.25">
      <c r="A83" t="s">
        <v>38</v>
      </c>
      <c r="C83" s="39">
        <f t="shared" ref="C83:J83" si="63">C79*((1-C71)/(1-C71*(1-C73)))*C74+C67*C75*(1-C72)</f>
        <v>6.4947543754763998E-2</v>
      </c>
      <c r="D83" s="39">
        <f t="shared" si="63"/>
        <v>6.2193714359560684E-2</v>
      </c>
      <c r="E83" s="39">
        <f t="shared" si="63"/>
        <v>6.5072752996820499E-2</v>
      </c>
      <c r="F83" s="39">
        <f t="shared" si="63"/>
        <v>7.1045004946732437E-2</v>
      </c>
      <c r="G83" s="39">
        <f t="shared" si="63"/>
        <v>7.0778791939371005E-2</v>
      </c>
      <c r="H83" s="39">
        <f t="shared" si="63"/>
        <v>7.302160045539513E-2</v>
      </c>
      <c r="I83" s="39">
        <f t="shared" si="63"/>
        <v>7.4665465198607062E-2</v>
      </c>
      <c r="J83" s="39">
        <f t="shared" si="63"/>
        <v>6.6389500998614126E-2</v>
      </c>
      <c r="K83" s="39">
        <f t="shared" ref="K83:L83" si="64">K79*((1-K71)/(1-K71*(1-K73)))*K74+K67*K75*(1-K72)</f>
        <v>5.423616426565489E-2</v>
      </c>
      <c r="L83" s="39">
        <f t="shared" si="64"/>
        <v>5.4879562432273259E-2</v>
      </c>
    </row>
    <row r="84" spans="1:12" x14ac:dyDescent="0.25">
      <c r="A84" t="s">
        <v>39</v>
      </c>
      <c r="C84" s="39">
        <f t="shared" ref="C84:J84" si="65">(1+C83)/(1+C65)-1</f>
        <v>3.8973213419281949E-2</v>
      </c>
      <c r="D84" s="39">
        <f t="shared" si="65"/>
        <v>3.6286550594693434E-2</v>
      </c>
      <c r="E84" s="39">
        <f t="shared" si="65"/>
        <v>3.9095368777385842E-2</v>
      </c>
      <c r="F84" s="39">
        <f t="shared" si="65"/>
        <v>4.4921956045592681E-2</v>
      </c>
      <c r="G84" s="39">
        <f t="shared" si="65"/>
        <v>4.4662236038410796E-2</v>
      </c>
      <c r="H84" s="39">
        <f t="shared" si="65"/>
        <v>4.6850341907702653E-2</v>
      </c>
      <c r="I84" s="39">
        <f t="shared" si="65"/>
        <v>4.8454112388885084E-2</v>
      </c>
      <c r="J84" s="39">
        <f t="shared" si="65"/>
        <v>4.0380000974257868E-2</v>
      </c>
      <c r="K84" s="39">
        <f t="shared" ref="K84:L84" si="66">(1+K83)/(1+K65)-1</f>
        <v>2.8523087088443866E-2</v>
      </c>
      <c r="L84" s="39">
        <f t="shared" si="66"/>
        <v>2.9150792616852161E-2</v>
      </c>
    </row>
    <row r="85" spans="1:12" x14ac:dyDescent="0.25">
      <c r="A85" t="s">
        <v>40</v>
      </c>
      <c r="C85" s="39">
        <f t="shared" ref="C85:J85" si="67">C79*(1/(1-C71*(1-C73)))*C74+C67*C75</f>
        <v>8.7599966872745488E-2</v>
      </c>
      <c r="D85" s="39">
        <f t="shared" si="67"/>
        <v>8.3812012057180585E-2</v>
      </c>
      <c r="E85" s="39">
        <f t="shared" si="67"/>
        <v>8.7707842412381415E-2</v>
      </c>
      <c r="F85" s="39">
        <f t="shared" si="67"/>
        <v>9.6058330307681766E-2</v>
      </c>
      <c r="G85" s="39">
        <f t="shared" si="67"/>
        <v>9.6048740431176477E-2</v>
      </c>
      <c r="H85" s="39">
        <f t="shared" si="67"/>
        <v>9.9217117027425222E-2</v>
      </c>
      <c r="I85" s="39">
        <f t="shared" si="67"/>
        <v>0.10158922438375478</v>
      </c>
      <c r="J85" s="39">
        <f t="shared" si="67"/>
        <v>9.0184957564025364E-2</v>
      </c>
      <c r="K85" s="39">
        <f t="shared" ref="K85:L85" si="68">K79*(1/(1-K71*(1-K73)))*K74+K67*K75</f>
        <v>7.3467293295734912E-2</v>
      </c>
      <c r="L85" s="39">
        <f t="shared" si="68"/>
        <v>7.4080424114398677E-2</v>
      </c>
    </row>
    <row r="86" spans="1:12" x14ac:dyDescent="0.25">
      <c r="A86" t="s">
        <v>41</v>
      </c>
      <c r="C86" s="39">
        <f t="shared" ref="C86:J86" si="69">(1+C85)/(1+C65)-1</f>
        <v>6.1073138412434558E-2</v>
      </c>
      <c r="D86" s="39">
        <f t="shared" si="69"/>
        <v>5.7377572738712912E-2</v>
      </c>
      <c r="E86" s="39">
        <f t="shared" si="69"/>
        <v>6.1178382841347689E-2</v>
      </c>
      <c r="F86" s="39">
        <f t="shared" si="69"/>
        <v>6.9325200300177414E-2</v>
      </c>
      <c r="G86" s="39">
        <f t="shared" si="69"/>
        <v>6.9315844323099229E-2</v>
      </c>
      <c r="H86" s="39">
        <f t="shared" si="69"/>
        <v>7.2406943441390537E-2</v>
      </c>
      <c r="I86" s="39">
        <f t="shared" si="69"/>
        <v>7.4721194520736445E-2</v>
      </c>
      <c r="J86" s="39">
        <f t="shared" si="69"/>
        <v>6.3595080550268746E-2</v>
      </c>
      <c r="K86" s="39">
        <f t="shared" ref="K86:L86" si="70">(1+K85)/(1+K65)-1</f>
        <v>4.7285164190961071E-2</v>
      </c>
      <c r="L86" s="39">
        <f t="shared" si="70"/>
        <v>4.788334059941346E-2</v>
      </c>
    </row>
    <row r="87" spans="1:12" x14ac:dyDescent="0.25">
      <c r="A87" t="s">
        <v>42</v>
      </c>
      <c r="C87" s="39">
        <f t="shared" ref="C87:J88" si="71">C85-C81</f>
        <v>5.0176153880058527E-3</v>
      </c>
      <c r="D87" s="39">
        <f t="shared" si="71"/>
        <v>4.8761689317162182E-3</v>
      </c>
      <c r="E87" s="39">
        <f t="shared" si="71"/>
        <v>5.0863549167746713E-3</v>
      </c>
      <c r="F87" s="39">
        <f t="shared" si="71"/>
        <v>5.2618961823696908E-3</v>
      </c>
      <c r="G87" s="39">
        <f t="shared" si="71"/>
        <v>4.9029581712898979E-3</v>
      </c>
      <c r="H87" s="39">
        <f t="shared" si="71"/>
        <v>4.9374617129901988E-3</v>
      </c>
      <c r="I87" s="39">
        <f t="shared" si="71"/>
        <v>4.9144863603265698E-3</v>
      </c>
      <c r="J87" s="39">
        <f t="shared" si="71"/>
        <v>4.5092428280344016E-3</v>
      </c>
      <c r="K87" s="39">
        <f t="shared" ref="K87:L87" si="72">K85-K81</f>
        <v>3.8854630872115076E-3</v>
      </c>
      <c r="L87" s="39">
        <f t="shared" si="72"/>
        <v>4.18175156835289E-3</v>
      </c>
    </row>
    <row r="88" spans="1:12" x14ac:dyDescent="0.25">
      <c r="A88" t="s">
        <v>43</v>
      </c>
      <c r="C88" s="39">
        <f t="shared" si="71"/>
        <v>4.8952345248835169E-3</v>
      </c>
      <c r="D88" s="39">
        <f t="shared" si="71"/>
        <v>4.7572379821621893E-3</v>
      </c>
      <c r="E88" s="39">
        <f t="shared" si="71"/>
        <v>4.9622974797800118E-3</v>
      </c>
      <c r="F88" s="39">
        <f t="shared" si="71"/>
        <v>5.1335572510923938E-3</v>
      </c>
      <c r="G88" s="39">
        <f t="shared" si="71"/>
        <v>4.783373825648779E-3</v>
      </c>
      <c r="H88" s="39">
        <f t="shared" si="71"/>
        <v>4.8170358175513989E-3</v>
      </c>
      <c r="I88" s="39">
        <f t="shared" si="71"/>
        <v>4.7946208393430528E-3</v>
      </c>
      <c r="J88" s="39">
        <f t="shared" si="71"/>
        <v>4.3992612956432545E-3</v>
      </c>
      <c r="K88" s="39">
        <f t="shared" ref="K88:L88" si="73">K86-K82</f>
        <v>3.7906956948404458E-3</v>
      </c>
      <c r="L88" s="39">
        <f t="shared" si="73"/>
        <v>4.07975762766144E-3</v>
      </c>
    </row>
  </sheetData>
  <mergeCells count="3">
    <mergeCell ref="C1:J1"/>
    <mergeCell ref="C31:J31"/>
    <mergeCell ref="C61:J6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46"/>
  <sheetViews>
    <sheetView workbookViewId="0">
      <selection activeCell="B27" sqref="B27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0" width="13.28515625" customWidth="1"/>
    <col min="12" max="20" width="11.7109375" customWidth="1"/>
    <col min="22" max="30" width="11.7109375" customWidth="1"/>
    <col min="32" max="40" width="11.7109375" customWidth="1"/>
  </cols>
  <sheetData>
    <row r="2" spans="1:40" x14ac:dyDescent="0.25">
      <c r="A2" s="21" t="s">
        <v>68</v>
      </c>
    </row>
    <row r="3" spans="1:40" x14ac:dyDescent="0.25">
      <c r="A3" s="21" t="s">
        <v>70</v>
      </c>
      <c r="B3" s="1">
        <f>B15+L15+V15+AF15</f>
        <v>963442.08590320358</v>
      </c>
      <c r="C3" s="1">
        <f t="shared" ref="C3:J3" si="0">C15+M15+W15+AG15</f>
        <v>1034142.0409878591</v>
      </c>
      <c r="D3" s="1">
        <f t="shared" si="0"/>
        <v>1088562.3743643193</v>
      </c>
      <c r="E3" s="1">
        <f t="shared" si="0"/>
        <v>1173089.1620957197</v>
      </c>
      <c r="F3" s="1">
        <f t="shared" si="0"/>
        <v>1204144.1413439193</v>
      </c>
      <c r="G3" s="1">
        <f t="shared" si="0"/>
        <v>1199230.4019493768</v>
      </c>
      <c r="H3" s="1">
        <f t="shared" si="0"/>
        <v>1271553.208736561</v>
      </c>
      <c r="I3" s="1">
        <f t="shared" si="0"/>
        <v>1540681.5413482259</v>
      </c>
      <c r="J3" s="1">
        <f t="shared" si="0"/>
        <v>1698945.1607326856</v>
      </c>
    </row>
    <row r="4" spans="1:40" x14ac:dyDescent="0.25">
      <c r="A4" s="21" t="s">
        <v>56</v>
      </c>
      <c r="B4" s="16">
        <f>B15/B$3</f>
        <v>0.45259892100528903</v>
      </c>
      <c r="C4" s="16">
        <f t="shared" ref="C4:I4" si="1">C15/C$3</f>
        <v>0.44382614107390705</v>
      </c>
      <c r="D4" s="16">
        <f t="shared" si="1"/>
        <v>0.43793326613498057</v>
      </c>
      <c r="E4" s="16">
        <f t="shared" si="1"/>
        <v>0.41379633415144235</v>
      </c>
      <c r="F4" s="16">
        <f t="shared" si="1"/>
        <v>0.41673402446669222</v>
      </c>
      <c r="G4" s="16">
        <f t="shared" si="1"/>
        <v>0.41479103263454487</v>
      </c>
      <c r="H4" s="16">
        <f t="shared" si="1"/>
        <v>0.3966424899760127</v>
      </c>
      <c r="I4" s="16">
        <f t="shared" si="1"/>
        <v>0.31861409861922274</v>
      </c>
      <c r="J4" s="16">
        <f>J15/J$3</f>
        <v>0.28025843008278839</v>
      </c>
    </row>
    <row r="5" spans="1:40" x14ac:dyDescent="0.25">
      <c r="A5" s="21" t="s">
        <v>69</v>
      </c>
      <c r="B5" s="16">
        <f>L15/B$3</f>
        <v>1.4153226562214202E-2</v>
      </c>
      <c r="C5" s="16">
        <f t="shared" ref="C5:J5" si="2">M15/C$3</f>
        <v>3.3188520513845028E-2</v>
      </c>
      <c r="D5" s="16">
        <f t="shared" si="2"/>
        <v>3.1076320869356213E-2</v>
      </c>
      <c r="E5" s="16">
        <f t="shared" si="2"/>
        <v>1.0953931317518253E-2</v>
      </c>
      <c r="F5" s="16">
        <f t="shared" si="2"/>
        <v>1.0234890266441884E-2</v>
      </c>
      <c r="G5" s="16">
        <f t="shared" si="2"/>
        <v>9.9433441126308437E-3</v>
      </c>
      <c r="H5" s="16">
        <f t="shared" si="2"/>
        <v>9.174829401476424E-3</v>
      </c>
      <c r="I5" s="16">
        <f t="shared" si="2"/>
        <v>6.9958869341799387E-2</v>
      </c>
      <c r="J5" s="16">
        <f t="shared" si="2"/>
        <v>6.3825839992312963E-2</v>
      </c>
    </row>
    <row r="6" spans="1:40" x14ac:dyDescent="0.25">
      <c r="A6" s="21" t="s">
        <v>2</v>
      </c>
      <c r="B6" s="16">
        <f>V15/B3</f>
        <v>0.35182872673750615</v>
      </c>
      <c r="C6" s="16">
        <f t="shared" ref="C6:J6" si="3">W15/C3</f>
        <v>0.34838962258922529</v>
      </c>
      <c r="D6" s="16">
        <f t="shared" si="3"/>
        <v>0.35125027977480966</v>
      </c>
      <c r="E6" s="16">
        <f t="shared" si="3"/>
        <v>0.36594963900058819</v>
      </c>
      <c r="F6" s="16">
        <f t="shared" si="3"/>
        <v>0.36833224130586067</v>
      </c>
      <c r="G6" s="16">
        <f t="shared" si="3"/>
        <v>0.37328557030286724</v>
      </c>
      <c r="H6" s="16">
        <f t="shared" si="3"/>
        <v>0.38741258433658393</v>
      </c>
      <c r="I6" s="16">
        <f t="shared" si="3"/>
        <v>0.41756869093812171</v>
      </c>
      <c r="J6" s="16">
        <f t="shared" si="3"/>
        <v>0.45959650548513692</v>
      </c>
    </row>
    <row r="7" spans="1:40" x14ac:dyDescent="0.25">
      <c r="A7" s="21" t="s">
        <v>3</v>
      </c>
      <c r="B7" s="16">
        <f>AF15/B3</f>
        <v>0.18141912569499064</v>
      </c>
      <c r="C7" s="16">
        <f t="shared" ref="C7:J7" si="4">AG15/C3</f>
        <v>0.17459571582302255</v>
      </c>
      <c r="D7" s="16">
        <f t="shared" si="4"/>
        <v>0.17974013322085364</v>
      </c>
      <c r="E7" s="16">
        <f t="shared" si="4"/>
        <v>0.20930009553045137</v>
      </c>
      <c r="F7" s="16">
        <f t="shared" si="4"/>
        <v>0.20469884396100518</v>
      </c>
      <c r="G7" s="16">
        <f t="shared" si="4"/>
        <v>0.20198005294995705</v>
      </c>
      <c r="H7" s="16">
        <f t="shared" si="4"/>
        <v>0.20677009628592702</v>
      </c>
      <c r="I7" s="16">
        <f t="shared" si="4"/>
        <v>0.19385834110085626</v>
      </c>
      <c r="J7" s="16">
        <f t="shared" si="4"/>
        <v>0.19631922443976185</v>
      </c>
    </row>
    <row r="8" spans="1:40" x14ac:dyDescent="0.25">
      <c r="A8" s="21" t="s">
        <v>71</v>
      </c>
      <c r="B8" s="16">
        <f>SUM(B4:B7)</f>
        <v>1</v>
      </c>
      <c r="C8" s="16">
        <f t="shared" ref="C8:I8" si="5">SUM(C4:C7)</f>
        <v>0.99999999999999989</v>
      </c>
      <c r="D8" s="16">
        <f t="shared" si="5"/>
        <v>1</v>
      </c>
      <c r="E8" s="16">
        <f t="shared" si="5"/>
        <v>1.0000000000000002</v>
      </c>
      <c r="F8" s="16">
        <f t="shared" si="5"/>
        <v>1</v>
      </c>
      <c r="G8" s="16">
        <f t="shared" si="5"/>
        <v>1</v>
      </c>
      <c r="H8" s="16">
        <f t="shared" si="5"/>
        <v>1</v>
      </c>
      <c r="I8" s="16">
        <f t="shared" si="5"/>
        <v>1.0000000000000002</v>
      </c>
      <c r="J8" s="16">
        <f>SUM(J4:J7)</f>
        <v>1</v>
      </c>
    </row>
    <row r="9" spans="1:40" x14ac:dyDescent="0.25">
      <c r="A9" s="21"/>
    </row>
    <row r="10" spans="1:40" x14ac:dyDescent="0.25">
      <c r="A10" s="21" t="s">
        <v>58</v>
      </c>
      <c r="B10" s="1">
        <f>'TNSP stacked data'!B22</f>
        <v>48431</v>
      </c>
      <c r="C10" s="1">
        <f>'TNSP stacked data'!C22</f>
        <v>52930</v>
      </c>
      <c r="D10" s="1">
        <f>'TNSP stacked data'!D22</f>
        <v>49444.635999999999</v>
      </c>
      <c r="E10" s="1">
        <f>'TNSP stacked data'!E22</f>
        <v>54853</v>
      </c>
      <c r="F10" s="1">
        <f>'TNSP stacked data'!F22</f>
        <v>57567</v>
      </c>
      <c r="G10" s="1">
        <f>'TNSP stacked data'!G22</f>
        <v>64370</v>
      </c>
      <c r="H10" s="1">
        <f>'TNSP stacked data'!H22</f>
        <v>72584</v>
      </c>
      <c r="I10" s="1">
        <f>'TNSP stacked data'!I22</f>
        <v>70527</v>
      </c>
      <c r="J10" s="1">
        <f>'TNSP stacked data'!J22</f>
        <v>74159.945999999996</v>
      </c>
    </row>
    <row r="11" spans="1:40" x14ac:dyDescent="0.25">
      <c r="A11" s="21"/>
    </row>
    <row r="12" spans="1:40" x14ac:dyDescent="0.25">
      <c r="A12" s="21"/>
      <c r="B12" s="4" t="s">
        <v>56</v>
      </c>
      <c r="L12" s="4" t="s">
        <v>69</v>
      </c>
      <c r="V12" s="4" t="s">
        <v>2</v>
      </c>
      <c r="AF12" s="4" t="s">
        <v>3</v>
      </c>
    </row>
    <row r="13" spans="1:40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L13" s="13">
        <v>2006</v>
      </c>
      <c r="M13" s="13">
        <v>2007</v>
      </c>
      <c r="N13" s="13">
        <v>2008</v>
      </c>
      <c r="O13" s="13">
        <v>2009</v>
      </c>
      <c r="P13" s="13">
        <v>2010</v>
      </c>
      <c r="Q13" s="13">
        <v>2011</v>
      </c>
      <c r="R13" s="13">
        <v>2012</v>
      </c>
      <c r="S13" s="13">
        <v>2013</v>
      </c>
      <c r="T13" s="13">
        <v>2014</v>
      </c>
      <c r="V13" s="13">
        <v>2006</v>
      </c>
      <c r="W13" s="13">
        <v>2007</v>
      </c>
      <c r="X13" s="13">
        <v>2008</v>
      </c>
      <c r="Y13" s="13">
        <v>2009</v>
      </c>
      <c r="Z13" s="13">
        <v>2010</v>
      </c>
      <c r="AA13" s="13">
        <v>2011</v>
      </c>
      <c r="AB13" s="13">
        <v>2012</v>
      </c>
      <c r="AC13" s="13">
        <v>2013</v>
      </c>
      <c r="AD13" s="13">
        <v>2014</v>
      </c>
      <c r="AF13" s="13">
        <v>2006</v>
      </c>
      <c r="AG13" s="13">
        <v>2007</v>
      </c>
      <c r="AH13" s="13">
        <v>2008</v>
      </c>
      <c r="AI13" s="13">
        <v>2009</v>
      </c>
      <c r="AJ13" s="13">
        <v>2010</v>
      </c>
      <c r="AK13" s="13">
        <v>2011</v>
      </c>
      <c r="AL13" s="13">
        <v>2012</v>
      </c>
      <c r="AM13" s="13">
        <v>2013</v>
      </c>
      <c r="AN13" s="13">
        <v>2014</v>
      </c>
    </row>
    <row r="14" spans="1:40" x14ac:dyDescent="0.25">
      <c r="A14" s="21"/>
    </row>
    <row r="15" spans="1:40" x14ac:dyDescent="0.25">
      <c r="A15" s="21" t="s">
        <v>49</v>
      </c>
      <c r="B15" s="1">
        <f>'TNSP stacked data'!B14</f>
        <v>436052.84853087494</v>
      </c>
      <c r="C15" s="1">
        <f>'TNSP stacked data'!C14</f>
        <v>458979.27137393574</v>
      </c>
      <c r="D15" s="1">
        <f>'TNSP stacked data'!D14</f>
        <v>476717.67599701579</v>
      </c>
      <c r="E15" s="1">
        <f>'TNSP stacked data'!E14</f>
        <v>485419.99490799592</v>
      </c>
      <c r="F15" s="1">
        <f>'TNSP stacked data'!F14</f>
        <v>501807.834060241</v>
      </c>
      <c r="G15" s="1">
        <f>'TNSP stacked data'!G14</f>
        <v>497430.01679132233</v>
      </c>
      <c r="H15" s="1">
        <f>'TNSP stacked data'!H14</f>
        <v>504352.03085025819</v>
      </c>
      <c r="I15" s="1">
        <f>'TNSP stacked data'!I14</f>
        <v>490882.86055593973</v>
      </c>
      <c r="J15" s="1">
        <f>'TNSP stacked data'!J14</f>
        <v>476143.703543693</v>
      </c>
      <c r="K15" s="26"/>
      <c r="L15" s="1">
        <f>'TNSP stacked data'!L14</f>
        <v>13635.814121360278</v>
      </c>
      <c r="M15" s="1">
        <f>'TNSP stacked data'!M14</f>
        <v>34321.644341555126</v>
      </c>
      <c r="N15" s="1">
        <f>'TNSP stacked data'!N14</f>
        <v>33828.513632053844</v>
      </c>
      <c r="O15" s="1">
        <f>'TNSP stacked data'!O14</f>
        <v>12849.93811092155</v>
      </c>
      <c r="P15" s="1">
        <f>'TNSP stacked data'!P14</f>
        <v>12324.283151633901</v>
      </c>
      <c r="Q15" s="1">
        <f>'TNSP stacked data'!Q14</f>
        <v>11924.360556911255</v>
      </c>
      <c r="R15" s="1">
        <f>'TNSP stacked data'!R14</f>
        <v>11666.283765057889</v>
      </c>
      <c r="S15" s="1">
        <f>'TNSP stacked data'!S14</f>
        <v>107784.33864850263</v>
      </c>
      <c r="T15" s="1">
        <f>'TNSP stacked data'!T14</f>
        <v>108436.60198463882</v>
      </c>
      <c r="U15" s="26"/>
      <c r="V15" s="1">
        <f>'TNSP stacked data'!V14</f>
        <v>338966.60236865113</v>
      </c>
      <c r="W15" s="1">
        <f>'TNSP stacked data'!W14</f>
        <v>360284.35536341142</v>
      </c>
      <c r="X15" s="1">
        <f>'TNSP stacked data'!X14</f>
        <v>382357.83854779822</v>
      </c>
      <c r="Y15" s="1">
        <f>'TNSP stacked data'!Y14</f>
        <v>429291.55538443109</v>
      </c>
      <c r="Z15" s="1">
        <f>'TNSP stacked data'!Z14</f>
        <v>443525.11043652688</v>
      </c>
      <c r="AA15" s="1">
        <f>'TNSP stacked data'!AA14</f>
        <v>447655.40451620985</v>
      </c>
      <c r="AB15" s="1">
        <f>'TNSP stacked data'!AB14</f>
        <v>492615.71471810684</v>
      </c>
      <c r="AC15" s="1">
        <f>'TNSP stacked data'!AC14</f>
        <v>643340.37437330629</v>
      </c>
      <c r="AD15" s="1">
        <f>'TNSP stacked data'!AD14</f>
        <v>780829.25888362655</v>
      </c>
      <c r="AE15" s="26"/>
      <c r="AF15" s="1">
        <f>'TNSP stacked data'!AF14</f>
        <v>174786.82088231726</v>
      </c>
      <c r="AG15" s="1">
        <f>'TNSP stacked data'!AG14</f>
        <v>180556.76990895681</v>
      </c>
      <c r="AH15" s="1">
        <f>'TNSP stacked data'!AH14</f>
        <v>195658.34618745151</v>
      </c>
      <c r="AI15" s="1">
        <f>'TNSP stacked data'!AI14</f>
        <v>245527.67369237129</v>
      </c>
      <c r="AJ15" s="1">
        <f>'TNSP stacked data'!AJ14</f>
        <v>246486.91369551752</v>
      </c>
      <c r="AK15" s="1">
        <f>'TNSP stacked data'!AK14</f>
        <v>242220.62008493341</v>
      </c>
      <c r="AL15" s="1">
        <f>'TNSP stacked data'!AL14</f>
        <v>262919.17940313817</v>
      </c>
      <c r="AM15" s="1">
        <f>'TNSP stacked data'!AM14</f>
        <v>298673.96777047735</v>
      </c>
      <c r="AN15" s="1">
        <f>'TNSP stacked data'!AN14</f>
        <v>333535.59632072737</v>
      </c>
    </row>
    <row r="16" spans="1:40" x14ac:dyDescent="0.25">
      <c r="A16" s="21" t="s">
        <v>50</v>
      </c>
      <c r="B16" s="1">
        <f>'TNSP stacked data'!B15</f>
        <v>13007.678193463376</v>
      </c>
      <c r="C16" s="1">
        <f>'TNSP stacked data'!C15</f>
        <v>11179.87691957579</v>
      </c>
      <c r="D16" s="1">
        <f>'TNSP stacked data'!D15</f>
        <v>20220.672632264126</v>
      </c>
      <c r="E16" s="1">
        <f>'TNSP stacked data'!E15</f>
        <v>11970.899997731149</v>
      </c>
      <c r="F16" s="1">
        <f>'TNSP stacked data'!F15</f>
        <v>14492.645027010554</v>
      </c>
      <c r="G16" s="1">
        <f>'TNSP stacked data'!G15</f>
        <v>16581.000559710683</v>
      </c>
      <c r="H16" s="1">
        <f>'TNSP stacked data'!H15</f>
        <v>7991.9622808531904</v>
      </c>
      <c r="I16" s="1">
        <f>'TNSP stacked data'!I15</f>
        <v>12284.355869768257</v>
      </c>
      <c r="J16" s="1">
        <f>'TNSP stacked data'!J15</f>
        <v>13951.010513830201</v>
      </c>
      <c r="K16" s="26"/>
      <c r="L16" s="1">
        <f>'TNSP stacked data'!L15</f>
        <v>406.76326870498417</v>
      </c>
      <c r="M16" s="1">
        <f>'TNSP stacked data'!M15</f>
        <v>836.01108666065829</v>
      </c>
      <c r="N16" s="1">
        <f>'TNSP stacked data'!N15</f>
        <v>1434.8855396629494</v>
      </c>
      <c r="O16" s="1">
        <f>'TNSP stacked data'!O15</f>
        <v>316.89119878968205</v>
      </c>
      <c r="P16" s="1">
        <f>'TNSP stacked data'!P15</f>
        <v>355.93597549845163</v>
      </c>
      <c r="Q16" s="1">
        <f>'TNSP stacked data'!Q15</f>
        <v>397.4786852303738</v>
      </c>
      <c r="R16" s="1">
        <f>'TNSP stacked data'!R15</f>
        <v>184.86393254110732</v>
      </c>
      <c r="S16" s="1">
        <f>'TNSP stacked data'!S15</f>
        <v>2697.3057719845492</v>
      </c>
      <c r="T16" s="1">
        <f>'TNSP stacked data'!T15</f>
        <v>3177.1924381499175</v>
      </c>
      <c r="U16" s="26"/>
      <c r="V16" s="1">
        <f>'TNSP stacked data'!V15</f>
        <v>10111.546104556364</v>
      </c>
      <c r="W16" s="1">
        <f>'TNSP stacked data'!W15</f>
        <v>8775.8532906163418</v>
      </c>
      <c r="X16" s="1">
        <f>'TNSP stacked data'!X15</f>
        <v>16218.263074649511</v>
      </c>
      <c r="Y16" s="1">
        <f>'TNSP stacked data'!Y15</f>
        <v>10585.760332639808</v>
      </c>
      <c r="Z16" s="1">
        <f>'TNSP stacked data'!Z15</f>
        <v>12797.222510398353</v>
      </c>
      <c r="AA16" s="1">
        <f>'TNSP stacked data'!AA15</f>
        <v>14962.887296365718</v>
      </c>
      <c r="AB16" s="1">
        <f>'TNSP stacked data'!AB15</f>
        <v>7773.5351084345666</v>
      </c>
      <c r="AC16" s="1">
        <f>'TNSP stacked data'!AC15</f>
        <v>15977.376323995437</v>
      </c>
      <c r="AD16" s="1">
        <f>'TNSP stacked data'!AD15</f>
        <v>22830.392233362567</v>
      </c>
      <c r="AE16" s="26"/>
      <c r="AF16" s="1">
        <f>'TNSP stacked data'!AF15</f>
        <v>5213.9797415742069</v>
      </c>
      <c r="AG16" s="1">
        <f>'TNSP stacked data'!AG15</f>
        <v>4398.0253368212025</v>
      </c>
      <c r="AH16" s="1">
        <f>'TNSP stacked data'!AH15</f>
        <v>8299.1329359715783</v>
      </c>
      <c r="AI16" s="1">
        <f>'TNSP stacked data'!AI15</f>
        <v>6055.8975977376322</v>
      </c>
      <c r="AJ16" s="1">
        <f>'TNSP stacked data'!AJ15</f>
        <v>7130.9225908881062</v>
      </c>
      <c r="AK16" s="1">
        <f>'TNSP stacked data'!AK15</f>
        <v>8032.9801903389744</v>
      </c>
      <c r="AL16" s="1">
        <f>'TNSP stacked data'!AL15</f>
        <v>4198.6708238106803</v>
      </c>
      <c r="AM16" s="1">
        <f>'TNSP stacked data'!AM15</f>
        <v>7596.5561620852268</v>
      </c>
      <c r="AN16" s="1">
        <f>'TNSP stacked data'!AN15</f>
        <v>9820.4980241249941</v>
      </c>
    </row>
    <row r="17" spans="1:40" x14ac:dyDescent="0.25">
      <c r="A17" s="21" t="s">
        <v>51</v>
      </c>
      <c r="B17" s="1">
        <f>'TNSP stacked data'!B16</f>
        <v>-17480.323426260809</v>
      </c>
      <c r="C17" s="1">
        <f>'TNSP stacked data'!C16</f>
        <v>-19765.243692137887</v>
      </c>
      <c r="D17" s="1">
        <f>'TNSP stacked data'!D16</f>
        <v>-21996.344764136316</v>
      </c>
      <c r="E17" s="1">
        <f>'TNSP stacked data'!E16</f>
        <v>-17535.650318201675</v>
      </c>
      <c r="F17" s="1">
        <f>'TNSP stacked data'!F16</f>
        <v>-19463.748492832274</v>
      </c>
      <c r="G17" s="1">
        <f>'TNSP stacked data'!G16</f>
        <v>-20078.746330473088</v>
      </c>
      <c r="H17" s="1">
        <f>'TNSP stacked data'!H16</f>
        <v>-20943.023606773142</v>
      </c>
      <c r="I17" s="1">
        <f>'TNSP stacked data'!I16</f>
        <v>-21265.317323880401</v>
      </c>
      <c r="J17" s="1">
        <f>'TNSP stacked data'!J16</f>
        <v>-23445.453186226339</v>
      </c>
      <c r="K17" s="26"/>
      <c r="L17" s="1">
        <f>'TNSP stacked data'!L16</f>
        <v>-786.82390154796644</v>
      </c>
      <c r="M17" s="1">
        <f>'TNSP stacked data'!M16</f>
        <v>-1329.1417961619402</v>
      </c>
      <c r="N17" s="1">
        <f>'TNSP stacked data'!N16</f>
        <v>-1361.5598163058689</v>
      </c>
      <c r="O17" s="1">
        <f>'TNSP stacked data'!O16</f>
        <v>-704.99931050990244</v>
      </c>
      <c r="P17" s="1">
        <f>'TNSP stacked data'!P16</f>
        <v>-718.86176482800931</v>
      </c>
      <c r="Q17" s="1">
        <f>'TNSP stacked data'!Q16</f>
        <v>-738.67148280706454</v>
      </c>
      <c r="R17" s="1">
        <f>'TNSP stacked data'!R16</f>
        <v>-765.4410290484858</v>
      </c>
      <c r="S17" s="1">
        <f>'TNSP stacked data'!S16</f>
        <v>-3233.3431701524491</v>
      </c>
      <c r="T17" s="1">
        <f>'TNSP stacked data'!T16</f>
        <v>-3045.7624543789416</v>
      </c>
      <c r="U17" s="26"/>
      <c r="V17" s="1">
        <f>'TNSP stacked data'!V16</f>
        <v>-16884.270724394275</v>
      </c>
      <c r="W17" s="1">
        <f>'TNSP stacked data'!W16</f>
        <v>-18025.67321570843</v>
      </c>
      <c r="X17" s="1">
        <f>'TNSP stacked data'!X16</f>
        <v>-13097.148990530588</v>
      </c>
      <c r="Y17" s="1">
        <f>'TNSP stacked data'!Y16</f>
        <v>-17007.506935942365</v>
      </c>
      <c r="Z17" s="1">
        <f>'TNSP stacked data'!Z16</f>
        <v>-17880.334489858964</v>
      </c>
      <c r="AA17" s="1">
        <f>'TNSP stacked data'!AA16</f>
        <v>-18584.819311718187</v>
      </c>
      <c r="AB17" s="1">
        <f>'TNSP stacked data'!AB16</f>
        <v>-20247.720469624775</v>
      </c>
      <c r="AC17" s="1">
        <f>'TNSP stacked data'!AC16</f>
        <v>-24024.506204581387</v>
      </c>
      <c r="AD17" s="1">
        <f>'TNSP stacked data'!AD16</f>
        <v>-22788.007154421848</v>
      </c>
      <c r="AE17" s="26"/>
      <c r="AF17" s="1">
        <f>'TNSP stacked data'!AF16</f>
        <v>-10640.431365433858</v>
      </c>
      <c r="AG17" s="1">
        <f>'TNSP stacked data'!AG16</f>
        <v>-11838.442384068729</v>
      </c>
      <c r="AH17" s="1">
        <f>'TNSP stacked data'!AH16</f>
        <v>-11749.796709143529</v>
      </c>
      <c r="AI17" s="1">
        <f>'TNSP stacked data'!AI16</f>
        <v>-19760.720559910027</v>
      </c>
      <c r="AJ17" s="1">
        <f>'TNSP stacked data'!AJ16</f>
        <v>-21977.159822882142</v>
      </c>
      <c r="AK17" s="1">
        <f>'TNSP stacked data'!AK16</f>
        <v>-23934.94056722345</v>
      </c>
      <c r="AL17" s="1">
        <f>'TNSP stacked data'!AL16</f>
        <v>-24766.714287912451</v>
      </c>
      <c r="AM17" s="1">
        <f>'TNSP stacked data'!AM16</f>
        <v>-24779.846829219518</v>
      </c>
      <c r="AN17" s="1">
        <f>'TNSP stacked data'!AN16</f>
        <v>-26815.263784666167</v>
      </c>
    </row>
    <row r="18" spans="1:40" x14ac:dyDescent="0.25">
      <c r="A18" s="21" t="s">
        <v>52</v>
      </c>
      <c r="B18" s="1">
        <f>'TNSP stacked data'!B17</f>
        <v>-4472.6452327974312</v>
      </c>
      <c r="C18" s="1">
        <f>'TNSP stacked data'!C17</f>
        <v>-8585.3667725620962</v>
      </c>
      <c r="D18" s="1">
        <f>'TNSP stacked data'!D17</f>
        <v>-1775.6721318721925</v>
      </c>
      <c r="E18" s="1">
        <f>'TNSP stacked data'!E17</f>
        <v>-5564.7503204705281</v>
      </c>
      <c r="F18" s="1">
        <f>'TNSP stacked data'!F17</f>
        <v>-4971.1034658217168</v>
      </c>
      <c r="G18" s="1">
        <f>'TNSP stacked data'!G17</f>
        <v>-3497.7457707624053</v>
      </c>
      <c r="H18" s="1">
        <f>'TNSP stacked data'!H17</f>
        <v>-12951.061325919951</v>
      </c>
      <c r="I18" s="1">
        <f>'TNSP stacked data'!I17</f>
        <v>-8980.9614541121446</v>
      </c>
      <c r="J18" s="1">
        <f>'TNSP stacked data'!J17</f>
        <v>-9494.4426723961387</v>
      </c>
      <c r="K18" s="26"/>
      <c r="L18" s="1">
        <f>'TNSP stacked data'!L17</f>
        <v>-380.06063284298227</v>
      </c>
      <c r="M18" s="1">
        <f>'TNSP stacked data'!M17</f>
        <v>-493.1307095012819</v>
      </c>
      <c r="N18" s="1">
        <f>'TNSP stacked data'!N17</f>
        <v>73.325723357080506</v>
      </c>
      <c r="O18" s="1">
        <f>'TNSP stacked data'!O17</f>
        <v>-388.10811172022045</v>
      </c>
      <c r="P18" s="1">
        <f>'TNSP stacked data'!P17</f>
        <v>-362.92578932955769</v>
      </c>
      <c r="Q18" s="1">
        <f>'TNSP stacked data'!Q17</f>
        <v>-341.19279757669074</v>
      </c>
      <c r="R18" s="1">
        <f>'TNSP stacked data'!R17</f>
        <v>-580.57709650737843</v>
      </c>
      <c r="S18" s="1">
        <f>'TNSP stacked data'!S17</f>
        <v>-536.03739816789982</v>
      </c>
      <c r="T18" s="1">
        <f>'TNSP stacked data'!T17</f>
        <v>131.42998377097592</v>
      </c>
      <c r="U18" s="26"/>
      <c r="V18" s="1">
        <f>'TNSP stacked data'!V17</f>
        <v>-6772.7246198379107</v>
      </c>
      <c r="W18" s="1">
        <f>'TNSP stacked data'!W17</f>
        <v>-9249.8199250920879</v>
      </c>
      <c r="X18" s="1">
        <f>'TNSP stacked data'!X17</f>
        <v>3121.1140841189208</v>
      </c>
      <c r="Y18" s="1">
        <f>'TNSP stacked data'!Y17</f>
        <v>-6421.7466033025576</v>
      </c>
      <c r="Z18" s="1">
        <f>'TNSP stacked data'!Z17</f>
        <v>-5083.1119794606147</v>
      </c>
      <c r="AA18" s="1">
        <f>'TNSP stacked data'!AA17</f>
        <v>-3621.9320153524704</v>
      </c>
      <c r="AB18" s="1">
        <f>'TNSP stacked data'!AB17</f>
        <v>-12474.185361190208</v>
      </c>
      <c r="AC18" s="1">
        <f>'TNSP stacked data'!AC17</f>
        <v>-8047.1298805859542</v>
      </c>
      <c r="AD18" s="1">
        <f>'TNSP stacked data'!AD17</f>
        <v>42.385078940718813</v>
      </c>
      <c r="AE18" s="26"/>
      <c r="AF18" s="1">
        <f>'TNSP stacked data'!AF17</f>
        <v>-5426.4516238596507</v>
      </c>
      <c r="AG18" s="1">
        <f>'TNSP stacked data'!AG17</f>
        <v>-7440.4170472475289</v>
      </c>
      <c r="AH18" s="1">
        <f>'TNSP stacked data'!AH17</f>
        <v>-3450.6637731719502</v>
      </c>
      <c r="AI18" s="1">
        <f>'TNSP stacked data'!AI17</f>
        <v>-13704.822962172391</v>
      </c>
      <c r="AJ18" s="1">
        <f>'TNSP stacked data'!AJ17</f>
        <v>-14846.237231994037</v>
      </c>
      <c r="AK18" s="1">
        <f>'TNSP stacked data'!AK17</f>
        <v>-15901.960376884475</v>
      </c>
      <c r="AL18" s="1">
        <f>'TNSP stacked data'!AL17</f>
        <v>-20568.043464101764</v>
      </c>
      <c r="AM18" s="1">
        <f>'TNSP stacked data'!AM17</f>
        <v>-17183.290667134293</v>
      </c>
      <c r="AN18" s="1">
        <f>'TNSP stacked data'!AN17</f>
        <v>-16994.765760541173</v>
      </c>
    </row>
    <row r="19" spans="1:40" x14ac:dyDescent="0.25">
      <c r="A19" s="21" t="s">
        <v>53</v>
      </c>
      <c r="B19" s="1">
        <f>'TNSP stacked data'!B18</f>
        <v>27399.068075858173</v>
      </c>
      <c r="C19" s="1">
        <f>'TNSP stacked data'!C18</f>
        <v>26323.771395642139</v>
      </c>
      <c r="D19" s="1">
        <f>'TNSP stacked data'!D18</f>
        <v>10477.991042852436</v>
      </c>
      <c r="E19" s="1">
        <f>'TNSP stacked data'!E18</f>
        <v>21952.589472715597</v>
      </c>
      <c r="F19" s="1">
        <f>'TNSP stacked data'!F18</f>
        <v>593.28619690301878</v>
      </c>
      <c r="G19" s="1">
        <f>'TNSP stacked data'!G18</f>
        <v>10419.759829698283</v>
      </c>
      <c r="H19" s="1">
        <f>'TNSP stacked data'!H18</f>
        <v>-518.10896839854968</v>
      </c>
      <c r="I19" s="1">
        <f>'TNSP stacked data'!I18</f>
        <v>-5758.1955581347484</v>
      </c>
      <c r="J19" s="1">
        <f>'TNSP stacked data'!J18</f>
        <v>27239.584329299301</v>
      </c>
      <c r="K19" s="26"/>
      <c r="L19" s="1">
        <f>'TNSP stacked data'!L18</f>
        <v>21065.890853037832</v>
      </c>
      <c r="M19" s="1">
        <f>'TNSP stacked data'!M18</f>
        <v>0</v>
      </c>
      <c r="N19" s="1">
        <f>'TNSP stacked data'!N18</f>
        <v>-21051.901244489371</v>
      </c>
      <c r="O19" s="1">
        <f>'TNSP stacked data'!O18</f>
        <v>-137.54684756742975</v>
      </c>
      <c r="P19" s="1">
        <f>'TNSP stacked data'!P18</f>
        <v>-36.996805393090185</v>
      </c>
      <c r="Q19" s="1">
        <f>'TNSP stacked data'!Q18</f>
        <v>83.11600572332425</v>
      </c>
      <c r="R19" s="1">
        <f>'TNSP stacked data'!R18</f>
        <v>96698.63197995213</v>
      </c>
      <c r="S19" s="1">
        <f>'TNSP stacked data'!S18</f>
        <v>1188.3007343041168</v>
      </c>
      <c r="T19" s="1">
        <f>'TNSP stacked data'!T18</f>
        <v>186.14000108023328</v>
      </c>
      <c r="U19" s="26"/>
      <c r="V19" s="1">
        <f>'TNSP stacked data'!V18</f>
        <v>28090.4776145982</v>
      </c>
      <c r="W19" s="1">
        <f>'TNSP stacked data'!W18</f>
        <v>31323.303109478897</v>
      </c>
      <c r="X19" s="1">
        <f>'TNSP stacked data'!X18</f>
        <v>43812.602752513878</v>
      </c>
      <c r="Y19" s="1">
        <f>'TNSP stacked data'!Y18</f>
        <v>20655.301655398343</v>
      </c>
      <c r="Z19" s="1">
        <f>'TNSP stacked data'!Z18</f>
        <v>9213.4060591435591</v>
      </c>
      <c r="AA19" s="1">
        <f>'TNSP stacked data'!AA18</f>
        <v>48582.242217249463</v>
      </c>
      <c r="AB19" s="1">
        <f>'TNSP stacked data'!AB18</f>
        <v>163198.84501638974</v>
      </c>
      <c r="AC19" s="1">
        <f>'TNSP stacked data'!AC18</f>
        <v>144478.3963909061</v>
      </c>
      <c r="AD19" s="1">
        <f>'TNSP stacked data'!AD18</f>
        <v>129514.69680737634</v>
      </c>
      <c r="AE19" s="26"/>
      <c r="AF19" s="1">
        <f>'TNSP stacked data'!AF18</f>
        <v>11196.400650499199</v>
      </c>
      <c r="AG19" s="1">
        <f>'TNSP stacked data'!AG18</f>
        <v>22541.993325742311</v>
      </c>
      <c r="AH19" s="1">
        <f>'TNSP stacked data'!AH18</f>
        <v>53319.991278091657</v>
      </c>
      <c r="AI19" s="1">
        <f>'TNSP stacked data'!AI18</f>
        <v>14664.062965318593</v>
      </c>
      <c r="AJ19" s="1">
        <f>'TNSP stacked data'!AJ18</f>
        <v>10579.943621409999</v>
      </c>
      <c r="AK19" s="1">
        <f>'TNSP stacked data'!AK18</f>
        <v>38008.560274131232</v>
      </c>
      <c r="AL19" s="1">
        <f>'TNSP stacked data'!AL18</f>
        <v>56322.831831440795</v>
      </c>
      <c r="AM19" s="1">
        <f>'TNSP stacked data'!AM18</f>
        <v>53102.537217384313</v>
      </c>
      <c r="AN19" s="1">
        <f>'TNSP stacked data'!AN18</f>
        <v>75257.579684116674</v>
      </c>
    </row>
    <row r="20" spans="1:40" x14ac:dyDescent="0.25">
      <c r="A20" s="21" t="s">
        <v>54</v>
      </c>
      <c r="B20" s="1">
        <f>'TNSP stacked data'!B19</f>
        <v>0</v>
      </c>
      <c r="C20" s="1">
        <f>'TNSP stacked data'!C19</f>
        <v>0</v>
      </c>
      <c r="D20" s="1">
        <f>'TNSP stacked data'!D19</f>
        <v>0</v>
      </c>
      <c r="E20" s="1">
        <f>'TNSP stacked data'!E19</f>
        <v>0</v>
      </c>
      <c r="F20" s="1">
        <f>'TNSP stacked data'!F19</f>
        <v>0</v>
      </c>
      <c r="G20" s="1">
        <f>'TNSP stacked data'!G19</f>
        <v>0</v>
      </c>
      <c r="H20" s="1">
        <f>'TNSP stacked data'!H19</f>
        <v>0</v>
      </c>
      <c r="I20" s="1">
        <f>'TNSP stacked data'!I19</f>
        <v>0</v>
      </c>
      <c r="J20" s="1">
        <f>'TNSP stacked data'!J19</f>
        <v>0</v>
      </c>
      <c r="K20" s="26"/>
      <c r="L20" s="1">
        <f>'TNSP stacked data'!L19</f>
        <v>0</v>
      </c>
      <c r="M20" s="1">
        <f>'TNSP stacked data'!M19</f>
        <v>0</v>
      </c>
      <c r="N20" s="1">
        <f>'TNSP stacked data'!N19</f>
        <v>0</v>
      </c>
      <c r="O20" s="1">
        <f>'TNSP stacked data'!O19</f>
        <v>0</v>
      </c>
      <c r="P20" s="1">
        <f>'TNSP stacked data'!P19</f>
        <v>0</v>
      </c>
      <c r="Q20" s="1">
        <f>'TNSP stacked data'!Q19</f>
        <v>0</v>
      </c>
      <c r="R20" s="1">
        <f>'TNSP stacked data'!R19</f>
        <v>0</v>
      </c>
      <c r="S20" s="1">
        <f>'TNSP stacked data'!S19</f>
        <v>0</v>
      </c>
      <c r="T20" s="1">
        <f>'TNSP stacked data'!T19</f>
        <v>0</v>
      </c>
      <c r="U20" s="26"/>
      <c r="V20" s="1">
        <f>'TNSP stacked data'!V19</f>
        <v>0</v>
      </c>
      <c r="W20" s="1">
        <f>'TNSP stacked data'!W19</f>
        <v>0</v>
      </c>
      <c r="X20" s="1">
        <f>'TNSP stacked data'!X19</f>
        <v>0</v>
      </c>
      <c r="Y20" s="1">
        <f>'TNSP stacked data'!Y19</f>
        <v>0</v>
      </c>
      <c r="Z20" s="1">
        <f>'TNSP stacked data'!Z19</f>
        <v>0</v>
      </c>
      <c r="AA20" s="1">
        <f>'TNSP stacked data'!AA19</f>
        <v>0</v>
      </c>
      <c r="AB20" s="1">
        <f>'TNSP stacked data'!AB19</f>
        <v>0</v>
      </c>
      <c r="AC20" s="1">
        <f>'TNSP stacked data'!AC19</f>
        <v>0</v>
      </c>
      <c r="AD20" s="1">
        <f>'TNSP stacked data'!AD19</f>
        <v>0</v>
      </c>
      <c r="AE20" s="26"/>
      <c r="AF20" s="1">
        <f>'TNSP stacked data'!AF19</f>
        <v>0</v>
      </c>
      <c r="AG20" s="1">
        <f>'TNSP stacked data'!AG19</f>
        <v>0</v>
      </c>
      <c r="AH20" s="1">
        <f>'TNSP stacked data'!AH19</f>
        <v>0</v>
      </c>
      <c r="AI20" s="1">
        <f>'TNSP stacked data'!AI19</f>
        <v>0</v>
      </c>
      <c r="AJ20" s="1">
        <f>'TNSP stacked data'!AJ19</f>
        <v>0</v>
      </c>
      <c r="AK20" s="1">
        <f>'TNSP stacked data'!AK19</f>
        <v>-1408.0405790420002</v>
      </c>
      <c r="AL20" s="1">
        <f>'TNSP stacked data'!AL19</f>
        <v>0</v>
      </c>
      <c r="AM20" s="1">
        <f>'TNSP stacked data'!AM19</f>
        <v>0</v>
      </c>
      <c r="AN20" s="1">
        <f>'TNSP stacked data'!AN19</f>
        <v>-60.661000000000001</v>
      </c>
    </row>
    <row r="21" spans="1:40" x14ac:dyDescent="0.25">
      <c r="A21" s="21" t="s">
        <v>55</v>
      </c>
      <c r="B21" s="1">
        <f>'TNSP stacked data'!B20</f>
        <v>458979.27137393568</v>
      </c>
      <c r="C21" s="1">
        <f>'TNSP stacked data'!C20</f>
        <v>476717.67599701579</v>
      </c>
      <c r="D21" s="1">
        <f>'TNSP stacked data'!D20</f>
        <v>485419.99490799604</v>
      </c>
      <c r="E21" s="1">
        <f>'TNSP stacked data'!E20</f>
        <v>501807.834060241</v>
      </c>
      <c r="F21" s="1">
        <f>'TNSP stacked data'!F20</f>
        <v>497430.01679132238</v>
      </c>
      <c r="G21" s="1">
        <f>'TNSP stacked data'!G20</f>
        <v>504352.03085025813</v>
      </c>
      <c r="H21" s="1">
        <f>'TNSP stacked data'!H20</f>
        <v>490882.86055593973</v>
      </c>
      <c r="I21" s="1">
        <f>'TNSP stacked data'!I20</f>
        <v>476143.70354369277</v>
      </c>
      <c r="J21" s="1">
        <f>'TNSP stacked data'!J20</f>
        <v>493888.84520059614</v>
      </c>
      <c r="K21" s="26"/>
      <c r="L21" s="1">
        <f>'TNSP stacked data'!L20</f>
        <v>34321.644341555126</v>
      </c>
      <c r="M21" s="1">
        <f>'TNSP stacked data'!M20</f>
        <v>33828.513632053851</v>
      </c>
      <c r="N21" s="1">
        <f>'TNSP stacked data'!N20</f>
        <v>12849.938110921548</v>
      </c>
      <c r="O21" s="1">
        <f>'TNSP stacked data'!O20</f>
        <v>12324.283151633899</v>
      </c>
      <c r="P21" s="1">
        <f>'TNSP stacked data'!P20</f>
        <v>11924.360556911255</v>
      </c>
      <c r="Q21" s="1">
        <f>'TNSP stacked data'!Q20</f>
        <v>11666.283765057889</v>
      </c>
      <c r="R21" s="1">
        <f>'TNSP stacked data'!R20</f>
        <v>107784.33864850264</v>
      </c>
      <c r="S21" s="1">
        <f>'TNSP stacked data'!S20</f>
        <v>108436.60198463884</v>
      </c>
      <c r="T21" s="1">
        <f>'TNSP stacked data'!T20</f>
        <v>108754.17196949002</v>
      </c>
      <c r="U21" s="26"/>
      <c r="V21" s="1">
        <f>'TNSP stacked data'!V20</f>
        <v>360284.35536341148</v>
      </c>
      <c r="W21" s="1">
        <f>'TNSP stacked data'!W20</f>
        <v>382357.83854779822</v>
      </c>
      <c r="X21" s="1">
        <f>'TNSP stacked data'!X20</f>
        <v>429291.55538443103</v>
      </c>
      <c r="Y21" s="1">
        <f>'TNSP stacked data'!Y20</f>
        <v>443525.11043652688</v>
      </c>
      <c r="Z21" s="1">
        <f>'TNSP stacked data'!Z20</f>
        <v>447655.40451620979</v>
      </c>
      <c r="AA21" s="1">
        <f>'TNSP stacked data'!AA20</f>
        <v>492615.71471810678</v>
      </c>
      <c r="AB21" s="1">
        <f>'TNSP stacked data'!AB20</f>
        <v>643340.37437330629</v>
      </c>
      <c r="AC21" s="1">
        <f>'TNSP stacked data'!AC20</f>
        <v>779771.64088362653</v>
      </c>
      <c r="AD21" s="1">
        <f>'TNSP stacked data'!AD20</f>
        <v>910386.34076994355</v>
      </c>
      <c r="AE21" s="26"/>
      <c r="AF21" s="1">
        <f>'TNSP stacked data'!AF20</f>
        <v>180556.76990895681</v>
      </c>
      <c r="AG21" s="1">
        <f>'TNSP stacked data'!AG20</f>
        <v>195658.34618745151</v>
      </c>
      <c r="AH21" s="1">
        <f>'TNSP stacked data'!AH20</f>
        <v>245527.67369237129</v>
      </c>
      <c r="AI21" s="1">
        <f>'TNSP stacked data'!AI20</f>
        <v>246486.91369551749</v>
      </c>
      <c r="AJ21" s="1">
        <f>'TNSP stacked data'!AJ20</f>
        <v>242220.62008493341</v>
      </c>
      <c r="AK21" s="1">
        <f>'TNSP stacked data'!AK20</f>
        <v>262919.17940313817</v>
      </c>
      <c r="AL21" s="1">
        <f>'TNSP stacked data'!AL20</f>
        <v>298673.96777047735</v>
      </c>
      <c r="AM21" s="1">
        <f>'TNSP stacked data'!AM20</f>
        <v>334593.21432072733</v>
      </c>
      <c r="AN21" s="1">
        <f>'TNSP stacked data'!AN20</f>
        <v>391737.74924430286</v>
      </c>
    </row>
    <row r="22" spans="1:40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</row>
    <row r="23" spans="1:40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V23" s="14"/>
      <c r="W23" s="14"/>
      <c r="X23" s="14"/>
      <c r="Y23" s="14"/>
      <c r="Z23" s="14"/>
      <c r="AA23" s="14"/>
      <c r="AB23" s="14"/>
      <c r="AC23" s="14"/>
      <c r="AD23" s="14"/>
    </row>
    <row r="24" spans="1:40" x14ac:dyDescent="0.25">
      <c r="A24" s="24" t="s">
        <v>62</v>
      </c>
      <c r="B24" s="1">
        <f>B15</f>
        <v>436052.84853087494</v>
      </c>
      <c r="C24" s="1">
        <f t="shared" ref="C24:I24" si="6">C15</f>
        <v>458979.27137393574</v>
      </c>
      <c r="D24" s="1">
        <f t="shared" si="6"/>
        <v>476717.67599701579</v>
      </c>
      <c r="E24" s="1">
        <f t="shared" si="6"/>
        <v>485419.99490799592</v>
      </c>
      <c r="F24" s="1">
        <f t="shared" si="6"/>
        <v>501807.834060241</v>
      </c>
      <c r="G24" s="1">
        <f t="shared" si="6"/>
        <v>497430.01679132233</v>
      </c>
      <c r="H24" s="1">
        <f t="shared" si="6"/>
        <v>504352.03085025819</v>
      </c>
      <c r="I24" s="1">
        <f t="shared" si="6"/>
        <v>490882.86055593973</v>
      </c>
      <c r="J24" s="1">
        <f t="shared" ref="J24" si="7">J15</f>
        <v>476143.703543693</v>
      </c>
      <c r="L24" s="1">
        <f>L15</f>
        <v>13635.814121360278</v>
      </c>
      <c r="M24" s="1">
        <f t="shared" ref="M24:S24" si="8">M15</f>
        <v>34321.644341555126</v>
      </c>
      <c r="N24" s="1">
        <f t="shared" si="8"/>
        <v>33828.513632053844</v>
      </c>
      <c r="O24" s="1">
        <f t="shared" si="8"/>
        <v>12849.93811092155</v>
      </c>
      <c r="P24" s="1">
        <f t="shared" si="8"/>
        <v>12324.283151633901</v>
      </c>
      <c r="Q24" s="1">
        <f t="shared" si="8"/>
        <v>11924.360556911255</v>
      </c>
      <c r="R24" s="1">
        <f t="shared" si="8"/>
        <v>11666.283765057889</v>
      </c>
      <c r="S24" s="1">
        <f t="shared" si="8"/>
        <v>107784.33864850263</v>
      </c>
      <c r="T24" s="1">
        <f t="shared" ref="T24" si="9">T15</f>
        <v>108436.60198463882</v>
      </c>
      <c r="V24" s="1">
        <f>V15</f>
        <v>338966.60236865113</v>
      </c>
      <c r="W24" s="1">
        <f t="shared" ref="W24:AC24" si="10">W15</f>
        <v>360284.35536341142</v>
      </c>
      <c r="X24" s="1">
        <f t="shared" si="10"/>
        <v>382357.83854779822</v>
      </c>
      <c r="Y24" s="1">
        <f t="shared" si="10"/>
        <v>429291.55538443109</v>
      </c>
      <c r="Z24" s="1">
        <f t="shared" si="10"/>
        <v>443525.11043652688</v>
      </c>
      <c r="AA24" s="1">
        <f t="shared" si="10"/>
        <v>447655.40451620985</v>
      </c>
      <c r="AB24" s="1">
        <f t="shared" si="10"/>
        <v>492615.71471810684</v>
      </c>
      <c r="AC24" s="1">
        <f t="shared" si="10"/>
        <v>643340.37437330629</v>
      </c>
      <c r="AD24" s="1">
        <f t="shared" ref="AD24" si="11">AD15</f>
        <v>780829.25888362655</v>
      </c>
      <c r="AF24" s="1">
        <f>AF15</f>
        <v>174786.82088231726</v>
      </c>
      <c r="AG24" s="1">
        <f t="shared" ref="AG24:AM24" si="12">AG15</f>
        <v>180556.76990895681</v>
      </c>
      <c r="AH24" s="1">
        <f t="shared" si="12"/>
        <v>195658.34618745151</v>
      </c>
      <c r="AI24" s="1">
        <f t="shared" si="12"/>
        <v>245527.67369237129</v>
      </c>
      <c r="AJ24" s="1">
        <f t="shared" si="12"/>
        <v>246486.91369551752</v>
      </c>
      <c r="AK24" s="1">
        <f t="shared" si="12"/>
        <v>242220.62008493341</v>
      </c>
      <c r="AL24" s="1">
        <f t="shared" si="12"/>
        <v>262919.17940313817</v>
      </c>
      <c r="AM24" s="1">
        <f t="shared" si="12"/>
        <v>298673.96777047735</v>
      </c>
      <c r="AN24" s="1">
        <f t="shared" ref="AN24" si="13">AN15</f>
        <v>333535.59632072737</v>
      </c>
    </row>
    <row r="25" spans="1:40" x14ac:dyDescent="0.25">
      <c r="A25" s="24" t="s">
        <v>63</v>
      </c>
      <c r="B25" s="1">
        <f>WACC!C14*B15</f>
        <v>174421.13941234999</v>
      </c>
      <c r="C25" s="1">
        <f>WACC!D14*C15</f>
        <v>183591.70854957431</v>
      </c>
      <c r="D25" s="1">
        <f>WACC!E14*D15</f>
        <v>190687.07039880633</v>
      </c>
      <c r="E25" s="1">
        <f>WACC!F14*E15</f>
        <v>194167.99796319837</v>
      </c>
      <c r="F25" s="1">
        <f>WACC!G14*F15</f>
        <v>200723.1336240964</v>
      </c>
      <c r="G25" s="1">
        <f>WACC!H14*G15</f>
        <v>198972.00671652894</v>
      </c>
      <c r="H25" s="1">
        <f>WACC!I14*H15</f>
        <v>201740.81234010329</v>
      </c>
      <c r="I25" s="1">
        <f>WACC!J14*I15</f>
        <v>196353.14422237591</v>
      </c>
      <c r="J25" s="1">
        <f>WACC!K14*J15</f>
        <v>190457.48141747722</v>
      </c>
      <c r="L25" s="1">
        <f>WACC!C14*L24</f>
        <v>5454.3256485441116</v>
      </c>
      <c r="M25" s="1">
        <f>WACC!D14*M24</f>
        <v>13728.657736622052</v>
      </c>
      <c r="N25" s="1">
        <f>WACC!E14*N24</f>
        <v>13531.405452821538</v>
      </c>
      <c r="O25" s="1">
        <f>WACC!F14*O24</f>
        <v>5139.9752443686202</v>
      </c>
      <c r="P25" s="1">
        <f>WACC!G14*P24</f>
        <v>4929.7132606535606</v>
      </c>
      <c r="Q25" s="1">
        <f>WACC!H14*Q24</f>
        <v>4769.7442227645024</v>
      </c>
      <c r="R25" s="1">
        <f>WACC!I14*R24</f>
        <v>4666.513506023156</v>
      </c>
      <c r="S25" s="1">
        <f>WACC!J14*S24</f>
        <v>43113.735459401054</v>
      </c>
      <c r="T25" s="1">
        <f>WACC!K14*T24</f>
        <v>43374.640793855535</v>
      </c>
      <c r="V25" s="1">
        <f>WACC!C14*V24</f>
        <v>135586.64094746046</v>
      </c>
      <c r="W25" s="1">
        <f>WACC!D14*W24</f>
        <v>144113.74214536458</v>
      </c>
      <c r="X25" s="1">
        <f>WACC!E14*X24</f>
        <v>152943.13541911929</v>
      </c>
      <c r="Y25" s="1">
        <f>WACC!F14*Y24</f>
        <v>171716.62215377245</v>
      </c>
      <c r="Z25" s="1">
        <f>WACC!G14*Z24</f>
        <v>177410.04417461075</v>
      </c>
      <c r="AA25" s="1">
        <f>WACC!H14*AA24</f>
        <v>179062.16180648396</v>
      </c>
      <c r="AB25" s="1">
        <f>WACC!I14*AB24</f>
        <v>197046.28588724276</v>
      </c>
      <c r="AC25" s="1">
        <f>WACC!J14*AC24</f>
        <v>257336.14974932253</v>
      </c>
      <c r="AD25" s="1">
        <f>WACC!K14*AD24</f>
        <v>312331.70355345064</v>
      </c>
      <c r="AF25" s="1">
        <f>WACC!C14*AF24</f>
        <v>69914.728352926904</v>
      </c>
      <c r="AG25" s="1">
        <f>WACC!D14*AG24</f>
        <v>72222.707963582725</v>
      </c>
      <c r="AH25" s="1">
        <f>WACC!E14*AH24</f>
        <v>78263.338474980599</v>
      </c>
      <c r="AI25" s="1">
        <f>WACC!F14*AI24</f>
        <v>98211.069476948527</v>
      </c>
      <c r="AJ25" s="1">
        <f>WACC!G14*AJ24</f>
        <v>98594.765478207017</v>
      </c>
      <c r="AK25" s="1">
        <f>WACC!H14*AK24</f>
        <v>96888.248033973374</v>
      </c>
      <c r="AL25" s="1">
        <f>WACC!I14*AL24</f>
        <v>105167.67176125527</v>
      </c>
      <c r="AM25" s="1">
        <f>WACC!J14*AM24</f>
        <v>119469.58710819094</v>
      </c>
      <c r="AN25" s="1">
        <f>WACC!K14*AN24</f>
        <v>133414.23852829097</v>
      </c>
    </row>
    <row r="26" spans="1:40" x14ac:dyDescent="0.25">
      <c r="A26" s="24" t="s">
        <v>64</v>
      </c>
      <c r="B26" s="1">
        <f>WACC!C15*B24</f>
        <v>261631.70911852494</v>
      </c>
      <c r="C26" s="1">
        <f>WACC!D15*C24</f>
        <v>275387.56282436143</v>
      </c>
      <c r="D26" s="1">
        <f>WACC!E15*D24</f>
        <v>286030.60559820948</v>
      </c>
      <c r="E26" s="1">
        <f>WACC!F15*E24</f>
        <v>291251.99694479752</v>
      </c>
      <c r="F26" s="1">
        <f>WACC!G15*F24</f>
        <v>301084.7004361446</v>
      </c>
      <c r="G26" s="1">
        <f>WACC!H15*G24</f>
        <v>298458.01007479336</v>
      </c>
      <c r="H26" s="1">
        <f>WACC!I15*H24</f>
        <v>302611.21851015493</v>
      </c>
      <c r="I26" s="1">
        <f>WACC!J15*I24</f>
        <v>294529.71633356385</v>
      </c>
      <c r="J26" s="1">
        <f>WACC!K15*J24</f>
        <v>285686.22212621581</v>
      </c>
      <c r="L26" s="1">
        <f>WACC!C15*L24</f>
        <v>8181.488472816166</v>
      </c>
      <c r="M26" s="1">
        <f>WACC!D15*M24</f>
        <v>20592.986604933074</v>
      </c>
      <c r="N26" s="1">
        <f>WACC!E15*N24</f>
        <v>20297.108179232306</v>
      </c>
      <c r="O26" s="1">
        <f>WACC!F15*O24</f>
        <v>7709.9628665529299</v>
      </c>
      <c r="P26" s="1">
        <f>WACC!G15*P24</f>
        <v>7394.5698909803405</v>
      </c>
      <c r="Q26" s="1">
        <f>WACC!H15*Q24</f>
        <v>7154.6163341467527</v>
      </c>
      <c r="R26" s="1">
        <f>WACC!I15*R24</f>
        <v>6999.7702590347335</v>
      </c>
      <c r="S26" s="1">
        <f>WACC!J15*S24</f>
        <v>64670.603189101574</v>
      </c>
      <c r="T26" s="1">
        <f>WACC!K15*T24</f>
        <v>65061.961190783288</v>
      </c>
      <c r="V26" s="1">
        <f>WACC!C15*V24</f>
        <v>203379.96142119067</v>
      </c>
      <c r="W26" s="1">
        <f>WACC!D15*W24</f>
        <v>216170.61321804684</v>
      </c>
      <c r="X26" s="1">
        <f>WACC!E15*X24</f>
        <v>229414.70312867893</v>
      </c>
      <c r="Y26" s="1">
        <f>WACC!F15*Y24</f>
        <v>257574.93323065864</v>
      </c>
      <c r="Z26" s="1">
        <f>WACC!G15*Z24</f>
        <v>266115.06626191613</v>
      </c>
      <c r="AA26" s="1">
        <f>WACC!H15*AA24</f>
        <v>268593.24270972592</v>
      </c>
      <c r="AB26" s="1">
        <f>WACC!I15*AB24</f>
        <v>295569.42883086408</v>
      </c>
      <c r="AC26" s="1">
        <f>WACC!J15*AC24</f>
        <v>386004.22462398378</v>
      </c>
      <c r="AD26" s="1">
        <f>WACC!K15*AD24</f>
        <v>468497.55533017591</v>
      </c>
      <c r="AF26" s="1">
        <f>WACC!C15*AF24</f>
        <v>104872.09252939036</v>
      </c>
      <c r="AG26" s="1">
        <f>WACC!D15*AG24</f>
        <v>108334.06194537408</v>
      </c>
      <c r="AH26" s="1">
        <f>WACC!E15*AH24</f>
        <v>117395.00771247091</v>
      </c>
      <c r="AI26" s="1">
        <f>WACC!F15*AI24</f>
        <v>147316.60421542276</v>
      </c>
      <c r="AJ26" s="1">
        <f>WACC!G15*AJ24</f>
        <v>147892.14821731052</v>
      </c>
      <c r="AK26" s="1">
        <f>WACC!H15*AK24</f>
        <v>145332.37205096005</v>
      </c>
      <c r="AL26" s="1">
        <f>WACC!I15*AL24</f>
        <v>157751.5076418829</v>
      </c>
      <c r="AM26" s="1">
        <f>WACC!J15*AM24</f>
        <v>179204.38066228639</v>
      </c>
      <c r="AN26" s="1">
        <f>WACC!K15*AN24</f>
        <v>200121.35779243641</v>
      </c>
    </row>
    <row r="27" spans="1:40" x14ac:dyDescent="0.25">
      <c r="A27" s="24" t="s">
        <v>65</v>
      </c>
      <c r="B27" s="1">
        <f>(WACC!C3+WACC!C9*WACC!C16)*B25</f>
        <v>17401.844711278252</v>
      </c>
      <c r="C27" s="1">
        <f>(WACC!D3+WACC!D9*WACC!D16)*C25</f>
        <v>18252.546980697109</v>
      </c>
      <c r="D27" s="1">
        <f>(WACC!E3+WACC!E9*WACC!E16)*D25</f>
        <v>19733.976967810151</v>
      </c>
      <c r="E27" s="1">
        <f>(WACC!F3+WACC!F9*WACC!F16)*E25</f>
        <v>20807.873641252518</v>
      </c>
      <c r="F27" s="1">
        <f>(WACC!G3+WACC!G9*WACC!G16)*F25</f>
        <v>19209.475363941616</v>
      </c>
      <c r="G27" s="1">
        <f>(WACC!H3+WACC!H9*WACC!H16)*G25</f>
        <v>20073.244394560967</v>
      </c>
      <c r="H27" s="1">
        <f>(WACC!I3+WACC!I9*WACC!I16)*H25</f>
        <v>19927.956670002095</v>
      </c>
      <c r="I27" s="1">
        <f>(WACC!J3+WACC!J9*WACC!J16)*I25</f>
        <v>16932.497653787465</v>
      </c>
      <c r="J27" s="1">
        <f>(WACC!K3+WACC!K9*WACC!K16)*J25</f>
        <v>14917.080912906142</v>
      </c>
      <c r="L27" s="1">
        <f>(WACC!C3+WACC!C9*WACC!C16)*L25</f>
        <v>544.1733052569781</v>
      </c>
      <c r="M27" s="1">
        <f>(WACC!D3+WACC!D9*WACC!D16)*M25</f>
        <v>1364.8926321307217</v>
      </c>
      <c r="N27" s="1">
        <f>(WACC!E3+WACC!E9*WACC!E16)*N25</f>
        <v>1400.348974839316</v>
      </c>
      <c r="O27" s="1">
        <f>(WACC!F3+WACC!F9*WACC!F16)*O25</f>
        <v>550.82174470511575</v>
      </c>
      <c r="P27" s="1">
        <f>(WACC!G3+WACC!G9*WACC!G16)*P25</f>
        <v>471.78022643451129</v>
      </c>
      <c r="Q27" s="1">
        <f>(WACC!H3+WACC!H9*WACC!H16)*Q25</f>
        <v>481.19453114578994</v>
      </c>
      <c r="R27" s="1">
        <f>(WACC!I3+WACC!I9*WACC!I16)*R25</f>
        <v>460.95818624560513</v>
      </c>
      <c r="S27" s="1">
        <f>(WACC!J3+WACC!J9*WACC!J16)*S25</f>
        <v>3717.9095216603628</v>
      </c>
      <c r="T27" s="1">
        <f>(WACC!K3+WACC!K9*WACC!K16)*T25</f>
        <v>3397.2045701472184</v>
      </c>
      <c r="V27" s="1">
        <f>(WACC!C3+WACC!C9*WACC!C16)*V25</f>
        <v>13527.360723825688</v>
      </c>
      <c r="W27" s="1">
        <f>(WACC!D3+WACC!D9*WACC!D16)*W25</f>
        <v>14327.677812105829</v>
      </c>
      <c r="X27" s="1">
        <f>(WACC!E3+WACC!E9*WACC!E16)*X25</f>
        <v>15827.902255948984</v>
      </c>
      <c r="Y27" s="1">
        <f>(WACC!F3+WACC!F9*WACC!F16)*Y25</f>
        <v>18401.888124507623</v>
      </c>
      <c r="Z27" s="1">
        <f>(WACC!G3+WACC!G9*WACC!G16)*Z25</f>
        <v>16978.381172895664</v>
      </c>
      <c r="AA27" s="1">
        <f>(WACC!H3+WACC!H9*WACC!H16)*AA25</f>
        <v>18064.644344069853</v>
      </c>
      <c r="AB27" s="1">
        <f>(WACC!I3+WACC!I9*WACC!I16)*AB25</f>
        <v>19464.231364975221</v>
      </c>
      <c r="AC27" s="1">
        <f>(WACC!J3+WACC!J9*WACC!J16)*AC25</f>
        <v>22191.362247452882</v>
      </c>
      <c r="AD27" s="1">
        <f>(WACC!K3+WACC!K9*WACC!K16)*AD25</f>
        <v>24462.558566339943</v>
      </c>
      <c r="AF27" s="1">
        <f>(WACC!C3+WACC!C9*WACC!C16)*AF25</f>
        <v>6975.3313728364019</v>
      </c>
      <c r="AG27" s="1">
        <f>(WACC!D3+WACC!D9*WACC!D16)*AG25</f>
        <v>7180.3262826681585</v>
      </c>
      <c r="AH27" s="1">
        <f>(WACC!E3+WACC!E9*WACC!E16)*AH25</f>
        <v>8099.3793426010143</v>
      </c>
      <c r="AI27" s="1">
        <f>(WACC!F3+WACC!F9*WACC!F16)*AI25</f>
        <v>10524.718518424153</v>
      </c>
      <c r="AJ27" s="1">
        <f>(WACC!G3+WACC!G9*WACC!G16)*AJ25</f>
        <v>9435.6524047403273</v>
      </c>
      <c r="AK27" s="1">
        <f>(WACC!H3+WACC!H9*WACC!H16)*AK25</f>
        <v>9774.548258527595</v>
      </c>
      <c r="AL27" s="1">
        <f>(WACC!I3+WACC!I9*WACC!I16)*AL25</f>
        <v>10388.462213635523</v>
      </c>
      <c r="AM27" s="1">
        <f>(WACC!J3+WACC!J9*WACC!J16)*AM25</f>
        <v>10302.450268468243</v>
      </c>
      <c r="AN27" s="1">
        <f>(WACC!K3+WACC!K9*WACC!K16)*AN25</f>
        <v>10449.319061916627</v>
      </c>
    </row>
    <row r="28" spans="1:40" x14ac:dyDescent="0.25">
      <c r="A28" s="24" t="s">
        <v>66</v>
      </c>
      <c r="B28" s="1">
        <f>WACC!C7*B26</f>
        <v>18009.526640719578</v>
      </c>
      <c r="C28" s="1">
        <f>WACC!D7*C26</f>
        <v>18165.730281156775</v>
      </c>
      <c r="D28" s="1">
        <f>WACC!E7*D26</f>
        <v>20156.871712370485</v>
      </c>
      <c r="E28" s="1">
        <f>WACC!F7*E26</f>
        <v>25027.216264785962</v>
      </c>
      <c r="F28" s="1">
        <f>WACC!G7*F26</f>
        <v>25086.19883463957</v>
      </c>
      <c r="G28" s="1">
        <f>WACC!H7*G26</f>
        <v>27855.039041482938</v>
      </c>
      <c r="H28" s="1">
        <f>WACC!I7*H26</f>
        <v>28537.826927777001</v>
      </c>
      <c r="I28" s="1">
        <f>WACC!J7*I26</f>
        <v>22462.580357561903</v>
      </c>
      <c r="J28" s="1">
        <f>WACC!K7*J26</f>
        <v>17406.118141193027</v>
      </c>
      <c r="L28" s="1">
        <f>WACC!C7*L26</f>
        <v>563.17613453028537</v>
      </c>
      <c r="M28" s="1">
        <f>WACC!D7*M26</f>
        <v>1358.4006354973849</v>
      </c>
      <c r="N28" s="1">
        <f>WACC!E7*N26</f>
        <v>1430.3581424275819</v>
      </c>
      <c r="O28" s="1">
        <f>WACC!F7*O26</f>
        <v>662.51531347014861</v>
      </c>
      <c r="P28" s="1">
        <f>WACC!G7*P26</f>
        <v>616.11118171417638</v>
      </c>
      <c r="Q28" s="1">
        <f>WACC!H7*Q26</f>
        <v>667.73921485486983</v>
      </c>
      <c r="R28" s="1">
        <f>WACC!I7*R26</f>
        <v>660.11509146952062</v>
      </c>
      <c r="S28" s="1">
        <f>WACC!J7*S26</f>
        <v>4932.1631752159155</v>
      </c>
      <c r="T28" s="1">
        <f>WACC!K7*T26</f>
        <v>3964.0560001670747</v>
      </c>
      <c r="V28" s="1">
        <f>WACC!C7*V26</f>
        <v>13999.74355457096</v>
      </c>
      <c r="W28" s="1">
        <f>WACC!D7*W26</f>
        <v>14259.529421580399</v>
      </c>
      <c r="X28" s="1">
        <f>WACC!E7*X26</f>
        <v>16167.090686764213</v>
      </c>
      <c r="Y28" s="1">
        <f>WACC!F7*Y26</f>
        <v>22133.354023228603</v>
      </c>
      <c r="Z28" s="1">
        <f>WACC!G7*Z26</f>
        <v>22172.549636262735</v>
      </c>
      <c r="AA28" s="1">
        <f>WACC!H7*AA26</f>
        <v>25067.765010170162</v>
      </c>
      <c r="AB28" s="1">
        <f>WACC!I7*AB26</f>
        <v>27873.74918433186</v>
      </c>
      <c r="AC28" s="1">
        <f>WACC!J7*AC26</f>
        <v>29438.968067163842</v>
      </c>
      <c r="AD28" s="1">
        <f>WACC!K7*AD26</f>
        <v>28544.336987082319</v>
      </c>
      <c r="AF28" s="1">
        <f>WACC!C7*AF26</f>
        <v>7218.9137572022782</v>
      </c>
      <c r="AG28" s="1">
        <f>WACC!D7*AG26</f>
        <v>7146.1736665897997</v>
      </c>
      <c r="AH28" s="1">
        <f>WACC!E7*AH26</f>
        <v>8272.9472434743966</v>
      </c>
      <c r="AI28" s="1">
        <f>WACC!F7*AI26</f>
        <v>12658.881490148433</v>
      </c>
      <c r="AJ28" s="1">
        <f>WACC!G7*AJ26</f>
        <v>12322.286156975559</v>
      </c>
      <c r="AK28" s="1">
        <f>WACC!H7*AK26</f>
        <v>13563.847378250397</v>
      </c>
      <c r="AL28" s="1">
        <f>WACC!I7*AL26</f>
        <v>14876.795529405901</v>
      </c>
      <c r="AM28" s="1">
        <f>WACC!J7*AM26</f>
        <v>13667.18730851199</v>
      </c>
      <c r="AN28" s="1">
        <f>WACC!K7*AN26</f>
        <v>12192.87360232645</v>
      </c>
    </row>
    <row r="29" spans="1:40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L29" s="14"/>
      <c r="M29" s="14"/>
      <c r="N29" s="14"/>
      <c r="O29" s="14"/>
      <c r="P29" s="14"/>
      <c r="Q29" s="14"/>
      <c r="R29" s="14"/>
      <c r="S29" s="14"/>
      <c r="T29" s="14"/>
      <c r="V29" s="14"/>
      <c r="W29" s="14"/>
      <c r="X29" s="14"/>
      <c r="Y29" s="14"/>
      <c r="Z29" s="14"/>
      <c r="AA29" s="14"/>
      <c r="AB29" s="14"/>
      <c r="AC29" s="14"/>
      <c r="AD29" s="14"/>
      <c r="AF29" s="14"/>
      <c r="AG29" s="14"/>
      <c r="AH29" s="14"/>
      <c r="AI29" s="14"/>
      <c r="AJ29" s="14"/>
      <c r="AK29" s="14"/>
      <c r="AL29" s="14"/>
      <c r="AM29" s="14"/>
      <c r="AN29" s="14"/>
    </row>
    <row r="30" spans="1:40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9"/>
      <c r="L30" s="18"/>
      <c r="M30" s="18"/>
      <c r="N30" s="18"/>
      <c r="O30" s="18"/>
      <c r="P30" s="18"/>
      <c r="Q30" s="18"/>
      <c r="R30" s="18"/>
      <c r="S30" s="18"/>
      <c r="T30" s="18"/>
      <c r="U30" s="19"/>
      <c r="V30" s="18"/>
      <c r="W30" s="18"/>
      <c r="X30" s="18"/>
      <c r="Y30" s="18"/>
      <c r="Z30" s="18"/>
      <c r="AA30" s="18"/>
      <c r="AB30" s="18"/>
      <c r="AC30" s="18"/>
      <c r="AD30" s="18"/>
      <c r="AE30" s="19"/>
      <c r="AF30" s="18"/>
      <c r="AG30" s="18"/>
      <c r="AH30" s="18"/>
      <c r="AI30" s="18"/>
      <c r="AJ30" s="18"/>
      <c r="AK30" s="18"/>
      <c r="AL30" s="18"/>
      <c r="AM30" s="18"/>
      <c r="AN30" s="18"/>
    </row>
    <row r="31" spans="1:40" x14ac:dyDescent="0.25">
      <c r="A31" s="24" t="s">
        <v>44</v>
      </c>
      <c r="B31" s="1">
        <f>B15*WACC!C21</f>
        <v>35411.371351997826</v>
      </c>
      <c r="C31" s="1">
        <f>C15*WACC!D21</f>
        <v>36418.277261853873</v>
      </c>
      <c r="D31" s="1">
        <f>D15*WACC!E21</f>
        <v>39890.848680180636</v>
      </c>
      <c r="E31" s="1">
        <f>E15*WACC!F21</f>
        <v>45835.089906038484</v>
      </c>
      <c r="F31" s="1">
        <f>F15*WACC!G21</f>
        <v>44295.67419858119</v>
      </c>
      <c r="G31" s="1">
        <f>G15*WACC!H21</f>
        <v>47928.283436043908</v>
      </c>
      <c r="H31" s="1">
        <f>H15*WACC!I21</f>
        <v>48465.783597779096</v>
      </c>
      <c r="I31" s="1">
        <f>I15*WACC!J21</f>
        <v>39395.078011349367</v>
      </c>
      <c r="J31" s="1">
        <f>J15*WACC!K21</f>
        <v>32323.199054099165</v>
      </c>
      <c r="L31" s="1">
        <f>L15*WACC!C21</f>
        <v>1107.3494397872635</v>
      </c>
      <c r="M31" s="1">
        <f>M15*WACC!D21</f>
        <v>2723.2932676281062</v>
      </c>
      <c r="N31" s="1">
        <f>N15*WACC!E21</f>
        <v>2830.707117266898</v>
      </c>
      <c r="O31" s="1">
        <f>O15*WACC!F21</f>
        <v>1213.3370581752642</v>
      </c>
      <c r="P31" s="1">
        <f>P15*WACC!G21</f>
        <v>1087.8914081486878</v>
      </c>
      <c r="Q31" s="1">
        <f>Q15*WACC!H21</f>
        <v>1148.9337460006598</v>
      </c>
      <c r="R31" s="1">
        <f>R15*WACC!I21</f>
        <v>1121.0732777151259</v>
      </c>
      <c r="S31" s="1">
        <f>S15*WACC!J21</f>
        <v>8650.0726968762792</v>
      </c>
      <c r="T31" s="1">
        <f>T15*WACC!K21</f>
        <v>7361.2605703142926</v>
      </c>
      <c r="V31" s="1">
        <f>V15*WACC!C21</f>
        <v>27527.104278396648</v>
      </c>
      <c r="W31" s="1">
        <f>W15*WACC!D21</f>
        <v>28587.207233686222</v>
      </c>
      <c r="X31" s="1">
        <f>X15*WACC!E21</f>
        <v>31994.992942713197</v>
      </c>
      <c r="Y31" s="1">
        <f>Y15*WACC!F21</f>
        <v>40535.242147736222</v>
      </c>
      <c r="Z31" s="1">
        <f>Z15*WACC!G21</f>
        <v>39150.930809158403</v>
      </c>
      <c r="AA31" s="1">
        <f>AA15*WACC!H21</f>
        <v>43132.409354240015</v>
      </c>
      <c r="AB31" s="1">
        <f>AB15*WACC!I21</f>
        <v>47337.980549307082</v>
      </c>
      <c r="AC31" s="1">
        <f>AC15*WACC!J21</f>
        <v>51630.330314616724</v>
      </c>
      <c r="AD31" s="1">
        <f>AD15*WACC!K21</f>
        <v>53006.895553422262</v>
      </c>
      <c r="AF31" s="1">
        <f>AF15*WACC!C21</f>
        <v>14194.24513003868</v>
      </c>
      <c r="AG31" s="1">
        <f>AG15*WACC!D21</f>
        <v>14326.499949257955</v>
      </c>
      <c r="AH31" s="1">
        <f>AH15*WACC!E21</f>
        <v>16372.326586075411</v>
      </c>
      <c r="AI31" s="1">
        <f>AI15*WACC!F21</f>
        <v>23183.600008572583</v>
      </c>
      <c r="AJ31" s="1">
        <f>AJ15*WACC!G21</f>
        <v>21757.938561715884</v>
      </c>
      <c r="AK31" s="1">
        <f>AK15*WACC!H21</f>
        <v>23338.39563677799</v>
      </c>
      <c r="AL31" s="1">
        <f>AL15*WACC!I21</f>
        <v>25265.257743041424</v>
      </c>
      <c r="AM31" s="1">
        <f>AM15*WACC!J21</f>
        <v>23969.637576980236</v>
      </c>
      <c r="AN31" s="1">
        <f>AN15*WACC!K21</f>
        <v>22642.192664243077</v>
      </c>
    </row>
    <row r="32" spans="1:40" x14ac:dyDescent="0.25">
      <c r="A32" s="24" t="s">
        <v>45</v>
      </c>
      <c r="B32" s="1">
        <f>B18</f>
        <v>-4472.6452327974312</v>
      </c>
      <c r="C32" s="1">
        <f t="shared" ref="C32:I32" si="14">C18</f>
        <v>-8585.3667725620962</v>
      </c>
      <c r="D32" s="1">
        <f t="shared" si="14"/>
        <v>-1775.6721318721925</v>
      </c>
      <c r="E32" s="1">
        <f t="shared" si="14"/>
        <v>-5564.7503204705281</v>
      </c>
      <c r="F32" s="1">
        <f t="shared" si="14"/>
        <v>-4971.1034658217168</v>
      </c>
      <c r="G32" s="1">
        <f t="shared" si="14"/>
        <v>-3497.7457707624053</v>
      </c>
      <c r="H32" s="1">
        <f t="shared" si="14"/>
        <v>-12951.061325919951</v>
      </c>
      <c r="I32" s="1">
        <f t="shared" si="14"/>
        <v>-8980.9614541121446</v>
      </c>
      <c r="J32" s="1">
        <f>J18</f>
        <v>-9494.4426723961387</v>
      </c>
      <c r="L32" s="1">
        <f t="shared" ref="L32:S32" si="15">L18</f>
        <v>-380.06063284298227</v>
      </c>
      <c r="M32" s="1">
        <f t="shared" si="15"/>
        <v>-493.1307095012819</v>
      </c>
      <c r="N32" s="1">
        <f t="shared" si="15"/>
        <v>73.325723357080506</v>
      </c>
      <c r="O32" s="1">
        <f t="shared" si="15"/>
        <v>-388.10811172022045</v>
      </c>
      <c r="P32" s="1">
        <f t="shared" si="15"/>
        <v>-362.92578932955769</v>
      </c>
      <c r="Q32" s="1">
        <f t="shared" si="15"/>
        <v>-341.19279757669074</v>
      </c>
      <c r="R32" s="1">
        <f t="shared" si="15"/>
        <v>-580.57709650737843</v>
      </c>
      <c r="S32" s="1">
        <f t="shared" si="15"/>
        <v>-536.03739816789982</v>
      </c>
      <c r="T32" s="1">
        <f t="shared" ref="T32" si="16">T18</f>
        <v>131.42998377097592</v>
      </c>
      <c r="V32" s="1">
        <f t="shared" ref="V32:AC32" si="17">V18</f>
        <v>-6772.7246198379107</v>
      </c>
      <c r="W32" s="1">
        <f t="shared" si="17"/>
        <v>-9249.8199250920879</v>
      </c>
      <c r="X32" s="1">
        <f t="shared" si="17"/>
        <v>3121.1140841189208</v>
      </c>
      <c r="Y32" s="1">
        <f t="shared" si="17"/>
        <v>-6421.7466033025576</v>
      </c>
      <c r="Z32" s="1">
        <f t="shared" si="17"/>
        <v>-5083.1119794606147</v>
      </c>
      <c r="AA32" s="1">
        <f t="shared" si="17"/>
        <v>-3621.9320153524704</v>
      </c>
      <c r="AB32" s="1">
        <f t="shared" si="17"/>
        <v>-12474.185361190208</v>
      </c>
      <c r="AC32" s="1">
        <f t="shared" si="17"/>
        <v>-8047.1298805859542</v>
      </c>
      <c r="AD32" s="1">
        <f t="shared" ref="AD32" si="18">AD18</f>
        <v>42.385078940718813</v>
      </c>
      <c r="AF32" s="1">
        <f t="shared" ref="AF32:AM32" si="19">AF18</f>
        <v>-5426.4516238596507</v>
      </c>
      <c r="AG32" s="1">
        <f t="shared" si="19"/>
        <v>-7440.4170472475289</v>
      </c>
      <c r="AH32" s="1">
        <f t="shared" si="19"/>
        <v>-3450.6637731719502</v>
      </c>
      <c r="AI32" s="1">
        <f t="shared" si="19"/>
        <v>-13704.822962172391</v>
      </c>
      <c r="AJ32" s="1">
        <f t="shared" si="19"/>
        <v>-14846.237231994037</v>
      </c>
      <c r="AK32" s="1">
        <f t="shared" si="19"/>
        <v>-15901.960376884475</v>
      </c>
      <c r="AL32" s="1">
        <f t="shared" si="19"/>
        <v>-20568.043464101764</v>
      </c>
      <c r="AM32" s="1">
        <f t="shared" si="19"/>
        <v>-17183.290667134293</v>
      </c>
      <c r="AN32" s="1">
        <f t="shared" ref="AN32" si="20">AN18</f>
        <v>-16994.765760541173</v>
      </c>
    </row>
    <row r="33" spans="1:40" x14ac:dyDescent="0.25">
      <c r="A33" s="24" t="s">
        <v>80</v>
      </c>
      <c r="B33" s="20">
        <f>B10*B4</f>
        <v>21919.818343207153</v>
      </c>
      <c r="C33" s="20">
        <f t="shared" ref="C33:I33" si="21">C10*C4</f>
        <v>23491.7176470419</v>
      </c>
      <c r="D33" s="20">
        <f t="shared" si="21"/>
        <v>21653.450936335241</v>
      </c>
      <c r="E33" s="20">
        <f t="shared" si="21"/>
        <v>22697.970317209067</v>
      </c>
      <c r="F33" s="20">
        <f t="shared" si="21"/>
        <v>23990.127586474071</v>
      </c>
      <c r="G33" s="20">
        <f t="shared" si="21"/>
        <v>26700.098770685654</v>
      </c>
      <c r="H33" s="20">
        <f t="shared" si="21"/>
        <v>28789.898492418906</v>
      </c>
      <c r="I33" s="20">
        <f t="shared" si="21"/>
        <v>22470.896533317922</v>
      </c>
      <c r="J33" s="20">
        <f>J10*J4</f>
        <v>20783.95004098436</v>
      </c>
      <c r="K33" s="19"/>
      <c r="L33" s="20">
        <f>B10*B5</f>
        <v>685.45491563459598</v>
      </c>
      <c r="M33" s="20">
        <f t="shared" ref="M33:T33" si="22">C10*C5</f>
        <v>1756.6683907978174</v>
      </c>
      <c r="N33" s="20">
        <f t="shared" si="22"/>
        <v>1536.5573736045214</v>
      </c>
      <c r="O33" s="20">
        <f t="shared" si="22"/>
        <v>600.85599455982879</v>
      </c>
      <c r="P33" s="20">
        <f t="shared" si="22"/>
        <v>589.19192796825996</v>
      </c>
      <c r="Q33" s="20">
        <f t="shared" si="22"/>
        <v>640.05306053004745</v>
      </c>
      <c r="R33" s="20">
        <f t="shared" si="22"/>
        <v>665.94581727676473</v>
      </c>
      <c r="S33" s="20">
        <f t="shared" si="22"/>
        <v>4933.989178069085</v>
      </c>
      <c r="T33" s="20">
        <f t="shared" si="22"/>
        <v>4733.3208472345696</v>
      </c>
      <c r="U33" s="19"/>
      <c r="V33" s="20">
        <f t="shared" ref="V33:AD33" si="23">B6*B10</f>
        <v>17039.417064624162</v>
      </c>
      <c r="W33" s="20">
        <f t="shared" si="23"/>
        <v>18440.262723647695</v>
      </c>
      <c r="X33" s="20">
        <f t="shared" si="23"/>
        <v>17367.442228363627</v>
      </c>
      <c r="Y33" s="20">
        <f t="shared" si="23"/>
        <v>20073.435548099264</v>
      </c>
      <c r="Z33" s="20">
        <f t="shared" si="23"/>
        <v>21203.782135254482</v>
      </c>
      <c r="AA33" s="20">
        <f t="shared" si="23"/>
        <v>24028.392160395564</v>
      </c>
      <c r="AB33" s="20">
        <f t="shared" si="23"/>
        <v>28119.955021486607</v>
      </c>
      <c r="AC33" s="20">
        <f t="shared" si="23"/>
        <v>29449.867065792911</v>
      </c>
      <c r="AD33" s="20">
        <f t="shared" si="23"/>
        <v>34083.652028566459</v>
      </c>
      <c r="AE33" s="19"/>
      <c r="AF33" s="20">
        <f t="shared" ref="AF33:AN33" si="24">B7*B10</f>
        <v>8786.3096765340906</v>
      </c>
      <c r="AG33" s="20">
        <f t="shared" si="24"/>
        <v>9241.3512385125832</v>
      </c>
      <c r="AH33" s="20">
        <f t="shared" si="24"/>
        <v>8887.1854616966157</v>
      </c>
      <c r="AI33" s="20">
        <f t="shared" si="24"/>
        <v>11480.738140131849</v>
      </c>
      <c r="AJ33" s="20">
        <f t="shared" si="24"/>
        <v>11783.898350303185</v>
      </c>
      <c r="AK33" s="20">
        <f t="shared" si="24"/>
        <v>13001.456008388735</v>
      </c>
      <c r="AL33" s="20">
        <f t="shared" si="24"/>
        <v>15008.200668817726</v>
      </c>
      <c r="AM33" s="20">
        <f t="shared" si="24"/>
        <v>13672.24722282009</v>
      </c>
      <c r="AN33" s="20">
        <f t="shared" si="24"/>
        <v>14559.023083214619</v>
      </c>
    </row>
    <row r="34" spans="1:40" x14ac:dyDescent="0.25">
      <c r="A34" s="25" t="s">
        <v>46</v>
      </c>
      <c r="B34" s="20">
        <f>B50</f>
        <v>1550.8823004046994</v>
      </c>
      <c r="C34" s="20">
        <f t="shared" ref="C34:I34" si="25">C50</f>
        <v>2496.2364921595786</v>
      </c>
      <c r="D34" s="20">
        <f t="shared" si="25"/>
        <v>-171.77494039545962</v>
      </c>
      <c r="E34" s="20">
        <f t="shared" si="25"/>
        <v>3118.9318741829061</v>
      </c>
      <c r="F34" s="20">
        <f t="shared" si="25"/>
        <v>1664.763648328018</v>
      </c>
      <c r="G34" s="20">
        <f t="shared" si="25"/>
        <v>1232.5566475937826</v>
      </c>
      <c r="H34" s="20">
        <f t="shared" si="25"/>
        <v>4212.7039020510601</v>
      </c>
      <c r="I34" s="20">
        <f t="shared" si="25"/>
        <v>1640.5206296532529</v>
      </c>
      <c r="J34" s="20">
        <f>J50</f>
        <v>340.96602320315037</v>
      </c>
      <c r="K34" s="19"/>
      <c r="L34" s="20">
        <f t="shared" ref="L34:S34" si="26">L50</f>
        <v>48.497659959510045</v>
      </c>
      <c r="M34" s="20">
        <f t="shared" si="26"/>
        <v>186.66407487172083</v>
      </c>
      <c r="N34" s="20">
        <f t="shared" si="26"/>
        <v>-12.189375820101416</v>
      </c>
      <c r="O34" s="20">
        <f t="shared" si="26"/>
        <v>82.563722087770785</v>
      </c>
      <c r="P34" s="20">
        <f t="shared" si="26"/>
        <v>40.886206212712459</v>
      </c>
      <c r="Q34" s="20">
        <f t="shared" si="26"/>
        <v>29.546769146606966</v>
      </c>
      <c r="R34" s="20">
        <f t="shared" si="26"/>
        <v>97.445030719199821</v>
      </c>
      <c r="S34" s="20">
        <f t="shared" si="26"/>
        <v>360.21308812074778</v>
      </c>
      <c r="T34" s="20">
        <f t="shared" ref="T34" si="27">T50</f>
        <v>77.651340704901997</v>
      </c>
      <c r="U34" s="19"/>
      <c r="V34" s="20">
        <f t="shared" ref="V34:AC34" si="28">V50</f>
        <v>1205.5816303299214</v>
      </c>
      <c r="W34" s="20">
        <f t="shared" si="28"/>
        <v>1959.4674781720635</v>
      </c>
      <c r="X34" s="20">
        <f t="shared" si="28"/>
        <v>-137.77440660013565</v>
      </c>
      <c r="Y34" s="20">
        <f t="shared" si="28"/>
        <v>2758.6333383053061</v>
      </c>
      <c r="Z34" s="20">
        <f t="shared" si="28"/>
        <v>1475.7030573514714</v>
      </c>
      <c r="AA34" s="20">
        <f t="shared" si="28"/>
        <v>1094.7377815422506</v>
      </c>
      <c r="AB34" s="20">
        <f t="shared" si="28"/>
        <v>4126.1280905422964</v>
      </c>
      <c r="AC34" s="20">
        <f t="shared" si="28"/>
        <v>2193.1715023959646</v>
      </c>
      <c r="AD34" s="20">
        <f t="shared" ref="AD34" si="29">AD50</f>
        <v>576.05870575651522</v>
      </c>
      <c r="AE34" s="19"/>
      <c r="AF34" s="20">
        <f t="shared" ref="AF34:AM34" si="30">AF50</f>
        <v>621.65351691584772</v>
      </c>
      <c r="AG34" s="20">
        <f t="shared" si="30"/>
        <v>981.98856912210795</v>
      </c>
      <c r="AH34" s="20">
        <f t="shared" si="30"/>
        <v>-70.501268248408664</v>
      </c>
      <c r="AI34" s="20">
        <f t="shared" si="30"/>
        <v>1577.2309131829156</v>
      </c>
      <c r="AJ34" s="20">
        <f t="shared" si="30"/>
        <v>813.43405194755235</v>
      </c>
      <c r="AK34" s="20">
        <f t="shared" si="30"/>
        <v>614.67108288988368</v>
      </c>
      <c r="AL34" s="20">
        <f t="shared" si="30"/>
        <v>2184.6322552315196</v>
      </c>
      <c r="AM34" s="20">
        <f t="shared" si="30"/>
        <v>955.02144931131272</v>
      </c>
      <c r="AN34" s="20">
        <f t="shared" ref="AN34" si="31">AN50</f>
        <v>221.93683686755637</v>
      </c>
    </row>
    <row r="35" spans="1:40" x14ac:dyDescent="0.25">
      <c r="A35" s="25" t="s">
        <v>47</v>
      </c>
      <c r="B35" s="20">
        <f>-B34*WACC!C13</f>
        <v>-775.44115020234972</v>
      </c>
      <c r="C35" s="20">
        <f>-C34*WACC!D13</f>
        <v>-1248.1182460797893</v>
      </c>
      <c r="D35" s="20">
        <f>-D34*WACC!E13</f>
        <v>85.887470197729812</v>
      </c>
      <c r="E35" s="20">
        <f>-E34*WACC!F13</f>
        <v>-1559.465937091453</v>
      </c>
      <c r="F35" s="20">
        <f>-F34*WACC!G13</f>
        <v>-832.381824164009</v>
      </c>
      <c r="G35" s="20">
        <f>-G34*WACC!H13</f>
        <v>-616.2783237968913</v>
      </c>
      <c r="H35" s="20">
        <f>-H34*WACC!I13</f>
        <v>-2106.3519510255301</v>
      </c>
      <c r="I35" s="20">
        <f>-I34*WACC!J13</f>
        <v>-820.26031482662643</v>
      </c>
      <c r="J35" s="20">
        <f>-J34*WACC!K13</f>
        <v>-170.48301160157519</v>
      </c>
      <c r="K35" s="19"/>
      <c r="L35" s="20">
        <f>-L34*WACC!C13</f>
        <v>-24.248829979755023</v>
      </c>
      <c r="M35" s="20">
        <f>-M34*WACC!D13</f>
        <v>-93.332037435860414</v>
      </c>
      <c r="N35" s="20">
        <f>-N34*WACC!E13</f>
        <v>6.0946879100507081</v>
      </c>
      <c r="O35" s="20">
        <f>-O34*WACC!F13</f>
        <v>-41.281861043885392</v>
      </c>
      <c r="P35" s="20">
        <f>-P34*WACC!G13</f>
        <v>-20.443103106356229</v>
      </c>
      <c r="Q35" s="20">
        <f>-Q34*WACC!H13</f>
        <v>-14.773384573303483</v>
      </c>
      <c r="R35" s="20">
        <f>-R34*WACC!I13</f>
        <v>-48.72251535959991</v>
      </c>
      <c r="S35" s="20">
        <f>-S34*WACC!J13</f>
        <v>-180.10654406037389</v>
      </c>
      <c r="T35" s="20">
        <f>-T34*WACC!K13</f>
        <v>-38.825670352450999</v>
      </c>
      <c r="U35" s="19"/>
      <c r="V35" s="20">
        <f>-V34*WACC!C13</f>
        <v>-602.79081516496069</v>
      </c>
      <c r="W35" s="20">
        <f>-W34*WACC!D13</f>
        <v>-979.73373908603173</v>
      </c>
      <c r="X35" s="20">
        <f>-X34*WACC!E13</f>
        <v>68.887203300067824</v>
      </c>
      <c r="Y35" s="20">
        <f>-Y34*WACC!F13</f>
        <v>-1379.316669152653</v>
      </c>
      <c r="Z35" s="20">
        <f>-Z34*WACC!G13</f>
        <v>-737.85152867573572</v>
      </c>
      <c r="AA35" s="20">
        <f>-AA34*WACC!H13</f>
        <v>-547.36889077112528</v>
      </c>
      <c r="AB35" s="20">
        <f>-AB34*WACC!I13</f>
        <v>-2063.0640452711482</v>
      </c>
      <c r="AC35" s="20">
        <f>-AC34*WACC!J13</f>
        <v>-1096.5857511979823</v>
      </c>
      <c r="AD35" s="20">
        <f>-AD34*WACC!K13</f>
        <v>-288.02935287825761</v>
      </c>
      <c r="AE35" s="19"/>
      <c r="AF35" s="20">
        <f>-AF34*WACC!C13</f>
        <v>-310.82675845792386</v>
      </c>
      <c r="AG35" s="20">
        <f>-AG34*WACC!D13</f>
        <v>-490.99428456105397</v>
      </c>
      <c r="AH35" s="20">
        <f>-AH34*WACC!E13</f>
        <v>35.250634124204332</v>
      </c>
      <c r="AI35" s="20">
        <f>-AI34*WACC!F13</f>
        <v>-788.61545659145781</v>
      </c>
      <c r="AJ35" s="20">
        <f>-AJ34*WACC!G13</f>
        <v>-406.71702597377617</v>
      </c>
      <c r="AK35" s="20">
        <f>-AK34*WACC!H13</f>
        <v>-307.33554144494184</v>
      </c>
      <c r="AL35" s="20">
        <f>-AL34*WACC!I13</f>
        <v>-1092.3161276157598</v>
      </c>
      <c r="AM35" s="20">
        <f>-AM34*WACC!J13</f>
        <v>-477.51072465565636</v>
      </c>
      <c r="AN35" s="20">
        <f>-AN34*WACC!K13</f>
        <v>-110.96841843377818</v>
      </c>
    </row>
    <row r="36" spans="1:40" x14ac:dyDescent="0.25">
      <c r="A36" s="24" t="s">
        <v>48</v>
      </c>
      <c r="B36" s="20">
        <f>B34+B35</f>
        <v>775.44115020234972</v>
      </c>
      <c r="C36" s="20">
        <f t="shared" ref="C36:I36" si="32">C34+C35</f>
        <v>1248.1182460797893</v>
      </c>
      <c r="D36" s="20">
        <f t="shared" si="32"/>
        <v>-85.887470197729812</v>
      </c>
      <c r="E36" s="20">
        <f t="shared" si="32"/>
        <v>1559.465937091453</v>
      </c>
      <c r="F36" s="20">
        <f t="shared" si="32"/>
        <v>832.381824164009</v>
      </c>
      <c r="G36" s="20">
        <f t="shared" si="32"/>
        <v>616.2783237968913</v>
      </c>
      <c r="H36" s="20">
        <f t="shared" si="32"/>
        <v>2106.3519510255301</v>
      </c>
      <c r="I36" s="20">
        <f t="shared" si="32"/>
        <v>820.26031482662643</v>
      </c>
      <c r="J36" s="20">
        <f>J34+J35</f>
        <v>170.48301160157519</v>
      </c>
      <c r="K36" s="19"/>
      <c r="L36" s="20">
        <f t="shared" ref="L36:S36" si="33">L34+L35</f>
        <v>24.248829979755023</v>
      </c>
      <c r="M36" s="20">
        <f t="shared" si="33"/>
        <v>93.332037435860414</v>
      </c>
      <c r="N36" s="20">
        <f t="shared" si="33"/>
        <v>-6.0946879100507081</v>
      </c>
      <c r="O36" s="20">
        <f t="shared" si="33"/>
        <v>41.281861043885392</v>
      </c>
      <c r="P36" s="20">
        <f t="shared" si="33"/>
        <v>20.443103106356229</v>
      </c>
      <c r="Q36" s="20">
        <f t="shared" si="33"/>
        <v>14.773384573303483</v>
      </c>
      <c r="R36" s="20">
        <f t="shared" si="33"/>
        <v>48.72251535959991</v>
      </c>
      <c r="S36" s="20">
        <f t="shared" si="33"/>
        <v>180.10654406037389</v>
      </c>
      <c r="T36" s="20">
        <f t="shared" ref="T36" si="34">T34+T35</f>
        <v>38.825670352450999</v>
      </c>
      <c r="U36" s="19"/>
      <c r="V36" s="20">
        <f t="shared" ref="V36:AC36" si="35">V34+V35</f>
        <v>602.79081516496069</v>
      </c>
      <c r="W36" s="20">
        <f t="shared" si="35"/>
        <v>979.73373908603173</v>
      </c>
      <c r="X36" s="20">
        <f t="shared" si="35"/>
        <v>-68.887203300067824</v>
      </c>
      <c r="Y36" s="20">
        <f t="shared" si="35"/>
        <v>1379.316669152653</v>
      </c>
      <c r="Z36" s="20">
        <f t="shared" si="35"/>
        <v>737.85152867573572</v>
      </c>
      <c r="AA36" s="20">
        <f t="shared" si="35"/>
        <v>547.36889077112528</v>
      </c>
      <c r="AB36" s="20">
        <f t="shared" si="35"/>
        <v>2063.0640452711482</v>
      </c>
      <c r="AC36" s="20">
        <f t="shared" si="35"/>
        <v>1096.5857511979823</v>
      </c>
      <c r="AD36" s="20">
        <f t="shared" ref="AD36" si="36">AD34+AD35</f>
        <v>288.02935287825761</v>
      </c>
      <c r="AE36" s="19"/>
      <c r="AF36" s="20">
        <f t="shared" ref="AF36:AM36" si="37">AF34+AF35</f>
        <v>310.82675845792386</v>
      </c>
      <c r="AG36" s="20">
        <f t="shared" si="37"/>
        <v>490.99428456105397</v>
      </c>
      <c r="AH36" s="20">
        <f t="shared" si="37"/>
        <v>-35.250634124204332</v>
      </c>
      <c r="AI36" s="20">
        <f t="shared" si="37"/>
        <v>788.61545659145781</v>
      </c>
      <c r="AJ36" s="20">
        <f t="shared" si="37"/>
        <v>406.71702597377617</v>
      </c>
      <c r="AK36" s="20">
        <f t="shared" si="37"/>
        <v>307.33554144494184</v>
      </c>
      <c r="AL36" s="20">
        <f t="shared" si="37"/>
        <v>1092.3161276157598</v>
      </c>
      <c r="AM36" s="20">
        <f t="shared" si="37"/>
        <v>477.51072465565636</v>
      </c>
      <c r="AN36" s="20">
        <f t="shared" ref="AN36" si="38">AN34+AN35</f>
        <v>110.96841843377818</v>
      </c>
    </row>
    <row r="37" spans="1:40" x14ac:dyDescent="0.25">
      <c r="A37" s="23" t="s">
        <v>81</v>
      </c>
      <c r="B37" s="20">
        <f t="shared" ref="B37:I37" si="39">B31-B32+B33+B36</f>
        <v>62579.276078204763</v>
      </c>
      <c r="C37" s="20">
        <f t="shared" si="39"/>
        <v>69743.479927537657</v>
      </c>
      <c r="D37" s="20">
        <f t="shared" si="39"/>
        <v>63234.084278190334</v>
      </c>
      <c r="E37" s="20">
        <f t="shared" si="39"/>
        <v>75657.276480809538</v>
      </c>
      <c r="F37" s="20">
        <f t="shared" si="39"/>
        <v>74089.287075040993</v>
      </c>
      <c r="G37" s="20">
        <f t="shared" si="39"/>
        <v>78742.406301288866</v>
      </c>
      <c r="H37" s="20">
        <f t="shared" si="39"/>
        <v>92313.095367143484</v>
      </c>
      <c r="I37" s="20">
        <f t="shared" si="39"/>
        <v>71667.196313606051</v>
      </c>
      <c r="J37" s="20">
        <f>J31-J32+J33+J36</f>
        <v>62772.074779081238</v>
      </c>
      <c r="K37" s="19"/>
      <c r="L37" s="20">
        <f t="shared" ref="L37:S37" si="40">L31-L32+L33+L36</f>
        <v>2197.113818244597</v>
      </c>
      <c r="M37" s="20">
        <f t="shared" si="40"/>
        <v>5066.4244053630655</v>
      </c>
      <c r="N37" s="20">
        <f t="shared" si="40"/>
        <v>4287.8440796042878</v>
      </c>
      <c r="O37" s="20">
        <f t="shared" si="40"/>
        <v>2243.5830254991988</v>
      </c>
      <c r="P37" s="20">
        <f t="shared" si="40"/>
        <v>2060.4522285528615</v>
      </c>
      <c r="Q37" s="20">
        <f t="shared" si="40"/>
        <v>2144.9529886807018</v>
      </c>
      <c r="R37" s="20">
        <f t="shared" si="40"/>
        <v>2416.3187068588691</v>
      </c>
      <c r="S37" s="20">
        <f t="shared" si="40"/>
        <v>14300.205817173639</v>
      </c>
      <c r="T37" s="20">
        <f t="shared" ref="T37" si="41">T31-T32+T33+T36</f>
        <v>12001.977104130337</v>
      </c>
      <c r="U37" s="19"/>
      <c r="V37" s="20">
        <f t="shared" ref="V37:AC37" si="42">V31-V32+V33+V36</f>
        <v>51942.036778023677</v>
      </c>
      <c r="W37" s="20">
        <f t="shared" si="42"/>
        <v>57257.023621512039</v>
      </c>
      <c r="X37" s="20">
        <f t="shared" si="42"/>
        <v>46172.433883657839</v>
      </c>
      <c r="Y37" s="20">
        <f t="shared" si="42"/>
        <v>68409.740968290702</v>
      </c>
      <c r="Z37" s="20">
        <f t="shared" si="42"/>
        <v>66175.676452549233</v>
      </c>
      <c r="AA37" s="20">
        <f t="shared" si="42"/>
        <v>71330.102420759169</v>
      </c>
      <c r="AB37" s="20">
        <f t="shared" si="42"/>
        <v>89995.184977255049</v>
      </c>
      <c r="AC37" s="20">
        <f t="shared" si="42"/>
        <v>90223.913012193574</v>
      </c>
      <c r="AD37" s="20">
        <f t="shared" ref="AD37" si="43">AD31-AD32+AD33+AD36</f>
        <v>87336.19185592627</v>
      </c>
      <c r="AE37" s="19"/>
      <c r="AF37" s="20">
        <f t="shared" ref="AF37:AM37" si="44">AF31-AF32+AF33+AF36</f>
        <v>28717.833188890341</v>
      </c>
      <c r="AG37" s="20">
        <f t="shared" si="44"/>
        <v>31499.262519579119</v>
      </c>
      <c r="AH37" s="20">
        <f t="shared" si="44"/>
        <v>28674.925186819772</v>
      </c>
      <c r="AI37" s="20">
        <f t="shared" si="44"/>
        <v>49157.776567468274</v>
      </c>
      <c r="AJ37" s="20">
        <f t="shared" si="44"/>
        <v>48794.791169986878</v>
      </c>
      <c r="AK37" s="20">
        <f t="shared" si="44"/>
        <v>52549.147563496139</v>
      </c>
      <c r="AL37" s="20">
        <f t="shared" si="44"/>
        <v>61933.818003576678</v>
      </c>
      <c r="AM37" s="20">
        <f t="shared" si="44"/>
        <v>55302.686191590285</v>
      </c>
      <c r="AN37" s="20">
        <f t="shared" ref="AN37" si="45">AN31-AN32+AN33+AN36</f>
        <v>54306.949926432644</v>
      </c>
    </row>
    <row r="38" spans="1:40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9"/>
      <c r="L38" s="18"/>
      <c r="M38" s="18"/>
      <c r="N38" s="18"/>
      <c r="O38" s="18"/>
      <c r="P38" s="18"/>
      <c r="Q38" s="18"/>
      <c r="R38" s="18"/>
      <c r="S38" s="18"/>
      <c r="T38" s="18"/>
      <c r="U38" s="19"/>
      <c r="V38" s="18"/>
      <c r="W38" s="18"/>
      <c r="X38" s="18"/>
      <c r="Y38" s="18"/>
      <c r="Z38" s="18"/>
      <c r="AA38" s="18"/>
      <c r="AB38" s="18"/>
      <c r="AC38" s="18"/>
      <c r="AD38" s="18"/>
      <c r="AE38" s="19"/>
      <c r="AF38" s="18"/>
      <c r="AG38" s="18"/>
      <c r="AH38" s="18"/>
      <c r="AI38" s="18"/>
      <c r="AJ38" s="18"/>
      <c r="AK38" s="18"/>
      <c r="AL38" s="18"/>
      <c r="AM38" s="18"/>
      <c r="AN38" s="18"/>
    </row>
    <row r="39" spans="1:40" x14ac:dyDescent="0.25">
      <c r="A39" s="21"/>
    </row>
    <row r="40" spans="1:40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V40" s="14"/>
      <c r="W40" s="14"/>
      <c r="X40" s="14"/>
      <c r="Y40" s="14"/>
      <c r="Z40" s="14"/>
      <c r="AA40" s="14"/>
      <c r="AB40" s="14"/>
      <c r="AC40" s="14"/>
      <c r="AD40" s="14"/>
    </row>
    <row r="41" spans="1:40" x14ac:dyDescent="0.25">
      <c r="A41" s="21" t="s">
        <v>58</v>
      </c>
      <c r="B41" s="17">
        <f>B33</f>
        <v>21919.818343207153</v>
      </c>
      <c r="C41" s="17">
        <f t="shared" ref="C41:I41" si="46">C33</f>
        <v>23491.7176470419</v>
      </c>
      <c r="D41" s="17">
        <f t="shared" si="46"/>
        <v>21653.450936335241</v>
      </c>
      <c r="E41" s="17">
        <f t="shared" si="46"/>
        <v>22697.970317209067</v>
      </c>
      <c r="F41" s="17">
        <f t="shared" si="46"/>
        <v>23990.127586474071</v>
      </c>
      <c r="G41" s="17">
        <f t="shared" si="46"/>
        <v>26700.098770685654</v>
      </c>
      <c r="H41" s="17">
        <f t="shared" si="46"/>
        <v>28789.898492418906</v>
      </c>
      <c r="I41" s="17">
        <f t="shared" si="46"/>
        <v>22470.896533317922</v>
      </c>
      <c r="J41" s="17">
        <f t="shared" ref="J41" si="47">J33</f>
        <v>20783.95004098436</v>
      </c>
      <c r="L41" s="17">
        <f>L33</f>
        <v>685.45491563459598</v>
      </c>
      <c r="M41" s="17">
        <f t="shared" ref="M41:S41" si="48">M33</f>
        <v>1756.6683907978174</v>
      </c>
      <c r="N41" s="17">
        <f t="shared" si="48"/>
        <v>1536.5573736045214</v>
      </c>
      <c r="O41" s="17">
        <f t="shared" si="48"/>
        <v>600.85599455982879</v>
      </c>
      <c r="P41" s="17">
        <f t="shared" si="48"/>
        <v>589.19192796825996</v>
      </c>
      <c r="Q41" s="17">
        <f t="shared" si="48"/>
        <v>640.05306053004745</v>
      </c>
      <c r="R41" s="17">
        <f t="shared" si="48"/>
        <v>665.94581727676473</v>
      </c>
      <c r="S41" s="17">
        <f t="shared" si="48"/>
        <v>4933.989178069085</v>
      </c>
      <c r="T41" s="17">
        <f t="shared" ref="T41" si="49">T33</f>
        <v>4733.3208472345696</v>
      </c>
      <c r="V41" s="17">
        <f>V33</f>
        <v>17039.417064624162</v>
      </c>
      <c r="W41" s="17">
        <f t="shared" ref="W41:AC41" si="50">W33</f>
        <v>18440.262723647695</v>
      </c>
      <c r="X41" s="17">
        <f t="shared" si="50"/>
        <v>17367.442228363627</v>
      </c>
      <c r="Y41" s="17">
        <f t="shared" si="50"/>
        <v>20073.435548099264</v>
      </c>
      <c r="Z41" s="17">
        <f t="shared" si="50"/>
        <v>21203.782135254482</v>
      </c>
      <c r="AA41" s="17">
        <f t="shared" si="50"/>
        <v>24028.392160395564</v>
      </c>
      <c r="AB41" s="17">
        <f t="shared" si="50"/>
        <v>28119.955021486607</v>
      </c>
      <c r="AC41" s="17">
        <f t="shared" si="50"/>
        <v>29449.867065792911</v>
      </c>
      <c r="AD41" s="17">
        <f t="shared" ref="AD41" si="51">AD33</f>
        <v>34083.652028566459</v>
      </c>
      <c r="AF41" s="17">
        <f>AF33</f>
        <v>8786.3096765340906</v>
      </c>
      <c r="AG41" s="17">
        <f t="shared" ref="AG41:AM41" si="52">AG33</f>
        <v>9241.3512385125832</v>
      </c>
      <c r="AH41" s="17">
        <f t="shared" si="52"/>
        <v>8887.1854616966157</v>
      </c>
      <c r="AI41" s="17">
        <f t="shared" si="52"/>
        <v>11480.738140131849</v>
      </c>
      <c r="AJ41" s="17">
        <f t="shared" si="52"/>
        <v>11783.898350303185</v>
      </c>
      <c r="AK41" s="17">
        <f t="shared" si="52"/>
        <v>13001.456008388735</v>
      </c>
      <c r="AL41" s="17">
        <f t="shared" si="52"/>
        <v>15008.200668817726</v>
      </c>
      <c r="AM41" s="17">
        <f t="shared" si="52"/>
        <v>13672.24722282009</v>
      </c>
      <c r="AN41" s="17">
        <f t="shared" ref="AN41" si="53">AN33</f>
        <v>14559.023083214619</v>
      </c>
    </row>
    <row r="42" spans="1:40" x14ac:dyDescent="0.25">
      <c r="A42" s="21" t="s">
        <v>59</v>
      </c>
      <c r="B42" s="1">
        <f>B17</f>
        <v>-17480.323426260809</v>
      </c>
      <c r="C42" s="1">
        <f t="shared" ref="C42:I42" si="54">C17</f>
        <v>-19765.243692137887</v>
      </c>
      <c r="D42" s="1">
        <f t="shared" si="54"/>
        <v>-21996.344764136316</v>
      </c>
      <c r="E42" s="1">
        <f t="shared" si="54"/>
        <v>-17535.650318201675</v>
      </c>
      <c r="F42" s="1">
        <f t="shared" si="54"/>
        <v>-19463.748492832274</v>
      </c>
      <c r="G42" s="1">
        <f t="shared" si="54"/>
        <v>-20078.746330473088</v>
      </c>
      <c r="H42" s="1">
        <f t="shared" si="54"/>
        <v>-20943.023606773142</v>
      </c>
      <c r="I42" s="1">
        <f t="shared" si="54"/>
        <v>-21265.317323880401</v>
      </c>
      <c r="J42" s="1">
        <f t="shared" ref="J42" si="55">J17</f>
        <v>-23445.453186226339</v>
      </c>
      <c r="L42" s="1">
        <f t="shared" ref="L42:S42" si="56">L17</f>
        <v>-786.82390154796644</v>
      </c>
      <c r="M42" s="1">
        <f t="shared" si="56"/>
        <v>-1329.1417961619402</v>
      </c>
      <c r="N42" s="1">
        <f t="shared" si="56"/>
        <v>-1361.5598163058689</v>
      </c>
      <c r="O42" s="1">
        <f t="shared" si="56"/>
        <v>-704.99931050990244</v>
      </c>
      <c r="P42" s="1">
        <f t="shared" si="56"/>
        <v>-718.86176482800931</v>
      </c>
      <c r="Q42" s="1">
        <f t="shared" si="56"/>
        <v>-738.67148280706454</v>
      </c>
      <c r="R42" s="1">
        <f t="shared" si="56"/>
        <v>-765.4410290484858</v>
      </c>
      <c r="S42" s="1">
        <f t="shared" si="56"/>
        <v>-3233.3431701524491</v>
      </c>
      <c r="T42" s="1">
        <f t="shared" ref="T42" si="57">T17</f>
        <v>-3045.7624543789416</v>
      </c>
      <c r="V42" s="1">
        <f t="shared" ref="V42:AC42" si="58">V17</f>
        <v>-16884.270724394275</v>
      </c>
      <c r="W42" s="1">
        <f t="shared" si="58"/>
        <v>-18025.67321570843</v>
      </c>
      <c r="X42" s="1">
        <f t="shared" si="58"/>
        <v>-13097.148990530588</v>
      </c>
      <c r="Y42" s="1">
        <f t="shared" si="58"/>
        <v>-17007.506935942365</v>
      </c>
      <c r="Z42" s="1">
        <f t="shared" si="58"/>
        <v>-17880.334489858964</v>
      </c>
      <c r="AA42" s="1">
        <f t="shared" si="58"/>
        <v>-18584.819311718187</v>
      </c>
      <c r="AB42" s="1">
        <f t="shared" si="58"/>
        <v>-20247.720469624775</v>
      </c>
      <c r="AC42" s="1">
        <f t="shared" si="58"/>
        <v>-24024.506204581387</v>
      </c>
      <c r="AD42" s="1">
        <f t="shared" ref="AD42" si="59">AD17</f>
        <v>-22788.007154421848</v>
      </c>
      <c r="AF42" s="1">
        <f t="shared" ref="AF42:AM42" si="60">AF17</f>
        <v>-10640.431365433858</v>
      </c>
      <c r="AG42" s="1">
        <f t="shared" si="60"/>
        <v>-11838.442384068729</v>
      </c>
      <c r="AH42" s="1">
        <f t="shared" si="60"/>
        <v>-11749.796709143529</v>
      </c>
      <c r="AI42" s="1">
        <f t="shared" si="60"/>
        <v>-19760.720559910027</v>
      </c>
      <c r="AJ42" s="1">
        <f t="shared" si="60"/>
        <v>-21977.159822882142</v>
      </c>
      <c r="AK42" s="1">
        <f t="shared" si="60"/>
        <v>-23934.94056722345</v>
      </c>
      <c r="AL42" s="1">
        <f t="shared" si="60"/>
        <v>-24766.714287912451</v>
      </c>
      <c r="AM42" s="1">
        <f t="shared" si="60"/>
        <v>-24779.846829219518</v>
      </c>
      <c r="AN42" s="1">
        <f t="shared" ref="AN42" si="61">AN17</f>
        <v>-26815.263784666167</v>
      </c>
    </row>
    <row r="43" spans="1:40" x14ac:dyDescent="0.25">
      <c r="A43" s="21" t="s">
        <v>60</v>
      </c>
      <c r="B43" s="1">
        <f>B28</f>
        <v>18009.526640719578</v>
      </c>
      <c r="C43" s="1">
        <f t="shared" ref="C43:I43" si="62">C28</f>
        <v>18165.730281156775</v>
      </c>
      <c r="D43" s="1">
        <f t="shared" si="62"/>
        <v>20156.871712370485</v>
      </c>
      <c r="E43" s="1">
        <f t="shared" si="62"/>
        <v>25027.216264785962</v>
      </c>
      <c r="F43" s="1">
        <f t="shared" si="62"/>
        <v>25086.19883463957</v>
      </c>
      <c r="G43" s="1">
        <f t="shared" si="62"/>
        <v>27855.039041482938</v>
      </c>
      <c r="H43" s="1">
        <f t="shared" si="62"/>
        <v>28537.826927777001</v>
      </c>
      <c r="I43" s="1">
        <f t="shared" si="62"/>
        <v>22462.580357561903</v>
      </c>
      <c r="J43" s="1">
        <f t="shared" ref="J43" si="63">J28</f>
        <v>17406.118141193027</v>
      </c>
      <c r="L43" s="1">
        <f t="shared" ref="L43:S43" si="64">L28</f>
        <v>563.17613453028537</v>
      </c>
      <c r="M43" s="1">
        <f t="shared" si="64"/>
        <v>1358.4006354973849</v>
      </c>
      <c r="N43" s="1">
        <f t="shared" si="64"/>
        <v>1430.3581424275819</v>
      </c>
      <c r="O43" s="1">
        <f t="shared" si="64"/>
        <v>662.51531347014861</v>
      </c>
      <c r="P43" s="1">
        <f t="shared" si="64"/>
        <v>616.11118171417638</v>
      </c>
      <c r="Q43" s="1">
        <f t="shared" si="64"/>
        <v>667.73921485486983</v>
      </c>
      <c r="R43" s="1">
        <f t="shared" si="64"/>
        <v>660.11509146952062</v>
      </c>
      <c r="S43" s="1">
        <f t="shared" si="64"/>
        <v>4932.1631752159155</v>
      </c>
      <c r="T43" s="1">
        <f t="shared" ref="T43" si="65">T28</f>
        <v>3964.0560001670747</v>
      </c>
      <c r="V43" s="1">
        <f t="shared" ref="V43:AC43" si="66">V28</f>
        <v>13999.74355457096</v>
      </c>
      <c r="W43" s="1">
        <f t="shared" si="66"/>
        <v>14259.529421580399</v>
      </c>
      <c r="X43" s="1">
        <f t="shared" si="66"/>
        <v>16167.090686764213</v>
      </c>
      <c r="Y43" s="1">
        <f t="shared" si="66"/>
        <v>22133.354023228603</v>
      </c>
      <c r="Z43" s="1">
        <f t="shared" si="66"/>
        <v>22172.549636262735</v>
      </c>
      <c r="AA43" s="1">
        <f t="shared" si="66"/>
        <v>25067.765010170162</v>
      </c>
      <c r="AB43" s="1">
        <f t="shared" si="66"/>
        <v>27873.74918433186</v>
      </c>
      <c r="AC43" s="1">
        <f t="shared" si="66"/>
        <v>29438.968067163842</v>
      </c>
      <c r="AD43" s="1">
        <f t="shared" ref="AD43" si="67">AD28</f>
        <v>28544.336987082319</v>
      </c>
      <c r="AF43" s="1">
        <f t="shared" ref="AF43:AM43" si="68">AF28</f>
        <v>7218.9137572022782</v>
      </c>
      <c r="AG43" s="1">
        <f t="shared" si="68"/>
        <v>7146.1736665897997</v>
      </c>
      <c r="AH43" s="1">
        <f t="shared" si="68"/>
        <v>8272.9472434743966</v>
      </c>
      <c r="AI43" s="1">
        <f t="shared" si="68"/>
        <v>12658.881490148433</v>
      </c>
      <c r="AJ43" s="1">
        <f t="shared" si="68"/>
        <v>12322.286156975559</v>
      </c>
      <c r="AK43" s="1">
        <f t="shared" si="68"/>
        <v>13563.847378250397</v>
      </c>
      <c r="AL43" s="1">
        <f t="shared" si="68"/>
        <v>14876.795529405901</v>
      </c>
      <c r="AM43" s="1">
        <f t="shared" si="68"/>
        <v>13667.18730851199</v>
      </c>
      <c r="AN43" s="1">
        <f t="shared" ref="AN43" si="69">AN28</f>
        <v>12192.87360232645</v>
      </c>
    </row>
    <row r="44" spans="1:40" x14ac:dyDescent="0.25">
      <c r="A44" s="21" t="s">
        <v>67</v>
      </c>
      <c r="B44" s="1">
        <f>B41-B42+B43</f>
        <v>57409.668410187543</v>
      </c>
      <c r="C44" s="1">
        <f t="shared" ref="C44:I44" si="70">C41-C42+C43</f>
        <v>61422.691620336569</v>
      </c>
      <c r="D44" s="1">
        <f t="shared" si="70"/>
        <v>63806.667412842042</v>
      </c>
      <c r="E44" s="1">
        <f t="shared" si="70"/>
        <v>65260.836900196708</v>
      </c>
      <c r="F44" s="1">
        <f t="shared" si="70"/>
        <v>68540.074913945908</v>
      </c>
      <c r="G44" s="1">
        <f t="shared" si="70"/>
        <v>74633.884142641677</v>
      </c>
      <c r="H44" s="1">
        <f t="shared" si="70"/>
        <v>78270.749026969046</v>
      </c>
      <c r="I44" s="1">
        <f t="shared" si="70"/>
        <v>66198.79421476023</v>
      </c>
      <c r="J44" s="1">
        <f t="shared" ref="J44" si="71">J41-J42+J43</f>
        <v>61635.52136840373</v>
      </c>
      <c r="L44" s="1">
        <f t="shared" ref="L44:S44" si="72">L41-L42+L43</f>
        <v>2035.4549517128476</v>
      </c>
      <c r="M44" s="1">
        <f t="shared" si="72"/>
        <v>4444.2108224571421</v>
      </c>
      <c r="N44" s="1">
        <f t="shared" si="72"/>
        <v>4328.4753323379718</v>
      </c>
      <c r="O44" s="1">
        <f t="shared" si="72"/>
        <v>1968.3706185398798</v>
      </c>
      <c r="P44" s="1">
        <f t="shared" si="72"/>
        <v>1924.1648745104458</v>
      </c>
      <c r="Q44" s="1">
        <f t="shared" si="72"/>
        <v>2046.4637581919819</v>
      </c>
      <c r="R44" s="1">
        <f t="shared" si="72"/>
        <v>2091.501937794771</v>
      </c>
      <c r="S44" s="1">
        <f t="shared" si="72"/>
        <v>13099.49552343745</v>
      </c>
      <c r="T44" s="1">
        <f t="shared" ref="T44" si="73">T41-T42+T43</f>
        <v>11743.139301780586</v>
      </c>
      <c r="V44" s="1">
        <f t="shared" ref="V44:AC44" si="74">V41-V42+V43</f>
        <v>47923.4313435894</v>
      </c>
      <c r="W44" s="1">
        <f t="shared" si="74"/>
        <v>50725.46536093652</v>
      </c>
      <c r="X44" s="1">
        <f t="shared" si="74"/>
        <v>46631.681905658428</v>
      </c>
      <c r="Y44" s="1">
        <f t="shared" si="74"/>
        <v>59214.296507270235</v>
      </c>
      <c r="Z44" s="1">
        <f t="shared" si="74"/>
        <v>61256.666261376173</v>
      </c>
      <c r="AA44" s="1">
        <f t="shared" si="74"/>
        <v>67680.976482283906</v>
      </c>
      <c r="AB44" s="1">
        <f t="shared" si="74"/>
        <v>76241.424675443239</v>
      </c>
      <c r="AC44" s="1">
        <f t="shared" si="74"/>
        <v>82913.34133753815</v>
      </c>
      <c r="AD44" s="1">
        <f t="shared" ref="AD44" si="75">AD41-AD42+AD43</f>
        <v>85415.996170070634</v>
      </c>
      <c r="AF44" s="1">
        <f t="shared" ref="AF44:AM44" si="76">AF41-AF42+AF43</f>
        <v>26645.654799170228</v>
      </c>
      <c r="AG44" s="1">
        <f t="shared" si="76"/>
        <v>28225.967289171109</v>
      </c>
      <c r="AH44" s="1">
        <f t="shared" si="76"/>
        <v>28909.929414314538</v>
      </c>
      <c r="AI44" s="1">
        <f t="shared" si="76"/>
        <v>43900.340190190313</v>
      </c>
      <c r="AJ44" s="1">
        <f t="shared" si="76"/>
        <v>46083.344330160893</v>
      </c>
      <c r="AK44" s="1">
        <f t="shared" si="76"/>
        <v>50500.243953862577</v>
      </c>
      <c r="AL44" s="1">
        <f t="shared" si="76"/>
        <v>54651.710486136079</v>
      </c>
      <c r="AM44" s="1">
        <f t="shared" si="76"/>
        <v>52119.281360551598</v>
      </c>
      <c r="AN44" s="1">
        <f t="shared" ref="AN44" si="77">AN41-AN42+AN43</f>
        <v>53567.160470207236</v>
      </c>
    </row>
    <row r="45" spans="1:40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L45" s="14"/>
      <c r="M45" s="14"/>
      <c r="N45" s="14"/>
      <c r="O45" s="14"/>
      <c r="P45" s="14"/>
      <c r="Q45" s="14"/>
      <c r="R45" s="14"/>
      <c r="S45" s="14"/>
      <c r="T45" s="14"/>
      <c r="V45" s="14"/>
      <c r="W45" s="14"/>
      <c r="X45" s="14"/>
      <c r="Y45" s="14"/>
      <c r="Z45" s="14"/>
      <c r="AA45" s="14"/>
      <c r="AB45" s="14"/>
      <c r="AC45" s="14"/>
      <c r="AD45" s="14"/>
      <c r="AF45" s="14"/>
      <c r="AG45" s="14"/>
      <c r="AH45" s="14"/>
      <c r="AI45" s="14"/>
      <c r="AJ45" s="14"/>
      <c r="AK45" s="14"/>
      <c r="AL45" s="14"/>
      <c r="AM45" s="14"/>
      <c r="AN45" s="14"/>
    </row>
    <row r="46" spans="1:40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L46" s="14"/>
      <c r="M46" s="14"/>
      <c r="N46" s="14"/>
      <c r="O46" s="14"/>
      <c r="P46" s="14"/>
      <c r="Q46" s="14"/>
      <c r="R46" s="14"/>
      <c r="S46" s="14"/>
      <c r="T46" s="14"/>
      <c r="V46" s="14"/>
      <c r="W46" s="14"/>
      <c r="X46" s="14"/>
      <c r="Y46" s="14"/>
      <c r="Z46" s="14"/>
      <c r="AA46" s="14"/>
      <c r="AB46" s="14"/>
      <c r="AC46" s="14"/>
      <c r="AD46" s="14"/>
      <c r="AF46" s="14"/>
      <c r="AG46" s="14"/>
      <c r="AH46" s="14"/>
      <c r="AI46" s="14"/>
      <c r="AJ46" s="14"/>
      <c r="AK46" s="14"/>
      <c r="AL46" s="14"/>
      <c r="AM46" s="14"/>
      <c r="AN46" s="14"/>
    </row>
    <row r="47" spans="1:40" x14ac:dyDescent="0.25">
      <c r="A47" s="21" t="s">
        <v>73</v>
      </c>
      <c r="B47" s="1">
        <f>B37-B44</f>
        <v>5169.6076680172191</v>
      </c>
      <c r="C47" s="1">
        <f t="shared" ref="C47:I47" si="78">C37-C44</f>
        <v>8320.7883072010882</v>
      </c>
      <c r="D47" s="1">
        <f t="shared" si="78"/>
        <v>-572.58313465170795</v>
      </c>
      <c r="E47" s="1">
        <f t="shared" si="78"/>
        <v>10396.43958061283</v>
      </c>
      <c r="F47" s="1">
        <f t="shared" si="78"/>
        <v>5549.2121610950853</v>
      </c>
      <c r="G47" s="1">
        <f t="shared" si="78"/>
        <v>4108.5221586471889</v>
      </c>
      <c r="H47" s="1">
        <f t="shared" si="78"/>
        <v>14042.346340174438</v>
      </c>
      <c r="I47" s="1">
        <f t="shared" si="78"/>
        <v>5468.4020988458215</v>
      </c>
      <c r="J47" s="1">
        <f t="shared" ref="J47" si="79">J37-J44</f>
        <v>1136.5534106775085</v>
      </c>
      <c r="L47" s="1">
        <f t="shared" ref="L47:S47" si="80">L37-L44</f>
        <v>161.65886653174948</v>
      </c>
      <c r="M47" s="1">
        <f t="shared" si="80"/>
        <v>622.21358290592343</v>
      </c>
      <c r="N47" s="1">
        <f t="shared" si="80"/>
        <v>-40.63125273368405</v>
      </c>
      <c r="O47" s="1">
        <f t="shared" si="80"/>
        <v>275.21240695931897</v>
      </c>
      <c r="P47" s="1">
        <f t="shared" si="80"/>
        <v>136.2873540424157</v>
      </c>
      <c r="Q47" s="1">
        <f t="shared" si="80"/>
        <v>98.489230488719841</v>
      </c>
      <c r="R47" s="1">
        <f t="shared" si="80"/>
        <v>324.81676906409803</v>
      </c>
      <c r="S47" s="1">
        <f t="shared" si="80"/>
        <v>1200.7102937361888</v>
      </c>
      <c r="T47" s="1">
        <f t="shared" ref="T47" si="81">T37-T44</f>
        <v>258.83780234975166</v>
      </c>
      <c r="V47" s="1">
        <f t="shared" ref="V47:AC47" si="82">V37-V44</f>
        <v>4018.6054344342774</v>
      </c>
      <c r="W47" s="1">
        <f t="shared" si="82"/>
        <v>6531.5582605755189</v>
      </c>
      <c r="X47" s="1">
        <f t="shared" si="82"/>
        <v>-459.24802200058912</v>
      </c>
      <c r="Y47" s="1">
        <f t="shared" si="82"/>
        <v>9195.4444610204664</v>
      </c>
      <c r="Z47" s="1">
        <f t="shared" si="82"/>
        <v>4919.0101911730599</v>
      </c>
      <c r="AA47" s="1">
        <f t="shared" si="82"/>
        <v>3649.125938475263</v>
      </c>
      <c r="AB47" s="1">
        <f t="shared" si="82"/>
        <v>13753.76030181181</v>
      </c>
      <c r="AC47" s="1">
        <f t="shared" si="82"/>
        <v>7310.5716746554244</v>
      </c>
      <c r="AD47" s="1">
        <f t="shared" ref="AD47" si="83">AD37-AD44</f>
        <v>1920.1956858556368</v>
      </c>
      <c r="AF47" s="1">
        <f t="shared" ref="AF47:AM47" si="84">AF37-AF44</f>
        <v>2072.178389720113</v>
      </c>
      <c r="AG47" s="1">
        <f t="shared" si="84"/>
        <v>3273.29523040801</v>
      </c>
      <c r="AH47" s="1">
        <f t="shared" si="84"/>
        <v>-235.00422749476638</v>
      </c>
      <c r="AI47" s="1">
        <f t="shared" si="84"/>
        <v>5257.4363772779616</v>
      </c>
      <c r="AJ47" s="1">
        <f t="shared" si="84"/>
        <v>2711.4468398259851</v>
      </c>
      <c r="AK47" s="1">
        <f t="shared" si="84"/>
        <v>2048.9036096335622</v>
      </c>
      <c r="AL47" s="1">
        <f t="shared" si="84"/>
        <v>7282.1075174405996</v>
      </c>
      <c r="AM47" s="1">
        <f t="shared" si="84"/>
        <v>3183.4048310386861</v>
      </c>
      <c r="AN47" s="1">
        <f t="shared" ref="AN47" si="85">AN37-AN44</f>
        <v>739.78945622540778</v>
      </c>
    </row>
    <row r="48" spans="1:40" x14ac:dyDescent="0.25">
      <c r="A48" s="21" t="s">
        <v>74</v>
      </c>
      <c r="B48" s="1">
        <f>B47*WACC!C12</f>
        <v>1550.8823004046976</v>
      </c>
      <c r="C48" s="1">
        <f>C47*WACC!D12</f>
        <v>2496.2364921595731</v>
      </c>
      <c r="D48" s="1">
        <f>D47*WACC!E12</f>
        <v>-171.77494039546053</v>
      </c>
      <c r="E48" s="1">
        <f>E47*WACC!F12</f>
        <v>3118.9318741829079</v>
      </c>
      <c r="F48" s="1">
        <f>F47*WACC!G12</f>
        <v>1664.763648328023</v>
      </c>
      <c r="G48" s="1">
        <f>G47*WACC!H12</f>
        <v>1232.5566475937846</v>
      </c>
      <c r="H48" s="1">
        <f>H47*WACC!I12</f>
        <v>4212.7039020510601</v>
      </c>
      <c r="I48" s="1">
        <f>I47*WACC!J12</f>
        <v>1640.5206296532513</v>
      </c>
      <c r="J48" s="1">
        <f>J47*WACC!K12</f>
        <v>340.96602320314963</v>
      </c>
      <c r="L48" s="1">
        <f>L47*WACC!C12</f>
        <v>48.497659959510209</v>
      </c>
      <c r="M48" s="1">
        <f>M47*WACC!D12</f>
        <v>186.66407487172069</v>
      </c>
      <c r="N48" s="1">
        <f>N47*WACC!E12</f>
        <v>-12.189375820101535</v>
      </c>
      <c r="O48" s="1">
        <f>O47*WACC!F12</f>
        <v>82.56372208777077</v>
      </c>
      <c r="P48" s="1">
        <f>P47*WACC!G12</f>
        <v>40.886206212712366</v>
      </c>
      <c r="Q48" s="1">
        <f>Q47*WACC!H12</f>
        <v>29.546769146607033</v>
      </c>
      <c r="R48" s="1">
        <f>R47*WACC!I12</f>
        <v>97.445030719199991</v>
      </c>
      <c r="S48" s="1">
        <f>S47*WACC!J12</f>
        <v>360.2130881207479</v>
      </c>
      <c r="T48" s="1">
        <f>T47*WACC!K12</f>
        <v>77.651340704902054</v>
      </c>
      <c r="V48" s="1">
        <f>V47*WACC!C12</f>
        <v>1205.5816303299193</v>
      </c>
      <c r="W48" s="1">
        <f>W47*WACC!D12</f>
        <v>1959.4674781720641</v>
      </c>
      <c r="X48" s="1">
        <f>X47*WACC!E12</f>
        <v>-137.77440660013514</v>
      </c>
      <c r="Y48" s="1">
        <f>Y47*WACC!F12</f>
        <v>2758.6333383053075</v>
      </c>
      <c r="Z48" s="1">
        <f>Z47*WACC!G12</f>
        <v>1475.7030573514726</v>
      </c>
      <c r="AA48" s="1">
        <f>AA47*WACC!H12</f>
        <v>1094.7377815422485</v>
      </c>
      <c r="AB48" s="1">
        <f>AB47*WACC!I12</f>
        <v>4126.1280905422973</v>
      </c>
      <c r="AC48" s="1">
        <f>AC47*WACC!J12</f>
        <v>2193.1715023959655</v>
      </c>
      <c r="AD48" s="1">
        <f>AD47*WACC!K12</f>
        <v>576.05870575651716</v>
      </c>
      <c r="AF48" s="1">
        <f>AF47*WACC!C12</f>
        <v>621.65351691584624</v>
      </c>
      <c r="AG48" s="1">
        <f>AG47*WACC!D12</f>
        <v>981.98856912210658</v>
      </c>
      <c r="AH48" s="1">
        <f>AH47*WACC!E12</f>
        <v>-70.501268248408635</v>
      </c>
      <c r="AI48" s="1">
        <f>AI47*WACC!F12</f>
        <v>1577.2309131829124</v>
      </c>
      <c r="AJ48" s="1">
        <f>AJ47*WACC!G12</f>
        <v>813.43405194754996</v>
      </c>
      <c r="AK48" s="1">
        <f>AK47*WACC!H12</f>
        <v>614.67108288988311</v>
      </c>
      <c r="AL48" s="1">
        <f>AL47*WACC!I12</f>
        <v>2184.6322552315205</v>
      </c>
      <c r="AM48" s="1">
        <f>AM47*WACC!J12</f>
        <v>955.02144931131761</v>
      </c>
      <c r="AN48" s="1">
        <f>AN47*WACC!K12</f>
        <v>221.93683686755534</v>
      </c>
    </row>
    <row r="49" spans="1:40" x14ac:dyDescent="0.25">
      <c r="A49" s="21" t="s">
        <v>75</v>
      </c>
      <c r="B49" s="1">
        <f>B48*WACC!C13</f>
        <v>775.44115020234881</v>
      </c>
      <c r="C49" s="1">
        <f>C48*WACC!D13</f>
        <v>1248.1182460797866</v>
      </c>
      <c r="D49" s="1">
        <f>D48*WACC!E13</f>
        <v>-85.887470197730266</v>
      </c>
      <c r="E49" s="1">
        <f>E48*WACC!F13</f>
        <v>1559.465937091454</v>
      </c>
      <c r="F49" s="1">
        <f>F48*WACC!G13</f>
        <v>832.3818241640115</v>
      </c>
      <c r="G49" s="1">
        <f>G48*WACC!H13</f>
        <v>616.27832379689232</v>
      </c>
      <c r="H49" s="1">
        <f>H48*WACC!I13</f>
        <v>2106.3519510255301</v>
      </c>
      <c r="I49" s="1">
        <f>I48*WACC!J13</f>
        <v>820.26031482662563</v>
      </c>
      <c r="J49" s="1">
        <f>J48*WACC!K13</f>
        <v>170.48301160157482</v>
      </c>
      <c r="L49" s="1">
        <f>L48*WACC!C13</f>
        <v>24.248829979755104</v>
      </c>
      <c r="M49" s="1">
        <f>M48*WACC!D13</f>
        <v>93.332037435860343</v>
      </c>
      <c r="N49" s="1">
        <f>N48*WACC!E13</f>
        <v>-6.0946879100507676</v>
      </c>
      <c r="O49" s="1">
        <f>O48*WACC!F13</f>
        <v>41.281861043885385</v>
      </c>
      <c r="P49" s="1">
        <f>P48*WACC!G13</f>
        <v>20.443103106356183</v>
      </c>
      <c r="Q49" s="1">
        <f>Q48*WACC!H13</f>
        <v>14.773384573303517</v>
      </c>
      <c r="R49" s="1">
        <f>R48*WACC!I13</f>
        <v>48.722515359599996</v>
      </c>
      <c r="S49" s="1">
        <f>S48*WACC!J13</f>
        <v>180.10654406037395</v>
      </c>
      <c r="T49" s="1">
        <f>T48*WACC!K13</f>
        <v>38.825670352451027</v>
      </c>
      <c r="V49" s="1">
        <f>V48*WACC!C13</f>
        <v>602.79081516495967</v>
      </c>
      <c r="W49" s="1">
        <f>W48*WACC!D13</f>
        <v>979.73373908603207</v>
      </c>
      <c r="X49" s="1">
        <f>X48*WACC!E13</f>
        <v>-68.887203300067569</v>
      </c>
      <c r="Y49" s="1">
        <f>Y48*WACC!F13</f>
        <v>1379.3166691526537</v>
      </c>
      <c r="Z49" s="1">
        <f>Z48*WACC!G13</f>
        <v>737.85152867573629</v>
      </c>
      <c r="AA49" s="1">
        <f>AA48*WACC!H13</f>
        <v>547.36889077112426</v>
      </c>
      <c r="AB49" s="1">
        <f>AB48*WACC!I13</f>
        <v>2063.0640452711486</v>
      </c>
      <c r="AC49" s="1">
        <f>AC48*WACC!J13</f>
        <v>1096.5857511979827</v>
      </c>
      <c r="AD49" s="1">
        <f>AD48*WACC!K13</f>
        <v>288.02935287825858</v>
      </c>
      <c r="AF49" s="1">
        <f>AF48*WACC!C13</f>
        <v>310.82675845792312</v>
      </c>
      <c r="AG49" s="1">
        <f>AG48*WACC!D13</f>
        <v>490.99428456105329</v>
      </c>
      <c r="AH49" s="1">
        <f>AH48*WACC!E13</f>
        <v>-35.250634124204318</v>
      </c>
      <c r="AI49" s="1">
        <f>AI48*WACC!F13</f>
        <v>788.61545659145622</v>
      </c>
      <c r="AJ49" s="1">
        <f>AJ48*WACC!G13</f>
        <v>406.71702597377498</v>
      </c>
      <c r="AK49" s="1">
        <f>AK48*WACC!H13</f>
        <v>307.33554144494155</v>
      </c>
      <c r="AL49" s="1">
        <f>AL48*WACC!I13</f>
        <v>1092.3161276157603</v>
      </c>
      <c r="AM49" s="1">
        <f>AM48*WACC!J13</f>
        <v>477.51072465565881</v>
      </c>
      <c r="AN49" s="1">
        <f>AN48*WACC!K13</f>
        <v>110.96841843377767</v>
      </c>
    </row>
    <row r="50" spans="1:40" x14ac:dyDescent="0.25">
      <c r="A50" s="21" t="s">
        <v>76</v>
      </c>
      <c r="B50" s="20">
        <f>(B27+B28+B41-B32-B44)*WACC!C12/(1-(1-WACC!C13)*WACC!C12)</f>
        <v>1550.8823004046994</v>
      </c>
      <c r="C50" s="20">
        <f>(C27+C28+C41-C32-C44)*WACC!D12/(1-(1-WACC!D13)*WACC!D12)</f>
        <v>2496.2364921595786</v>
      </c>
      <c r="D50" s="20">
        <f>(D27+D28+D41-D32-D44)*WACC!E12/(1-(1-WACC!E13)*WACC!E12)</f>
        <v>-171.77494039545962</v>
      </c>
      <c r="E50" s="20">
        <f>(E27+E28+E41-E32-E44)*WACC!F12/(1-(1-WACC!F13)*WACC!F12)</f>
        <v>3118.9318741829061</v>
      </c>
      <c r="F50" s="20">
        <f>(F27+F28+F41-F32-F44)*WACC!G12/(1-(1-WACC!G13)*WACC!G12)</f>
        <v>1664.763648328018</v>
      </c>
      <c r="G50" s="20">
        <f>(G27+G28+G41-G32-G44)*WACC!H12/(1-(1-WACC!H13)*WACC!H12)</f>
        <v>1232.5566475937826</v>
      </c>
      <c r="H50" s="20">
        <f>(H27+H28+H41-H32-H44)*WACC!I12/(1-(1-WACC!I13)*WACC!I12)</f>
        <v>4212.7039020510601</v>
      </c>
      <c r="I50" s="20">
        <f>(I27+I28+I41-I32-I44)*WACC!J12/(1-(1-WACC!J13)*WACC!J12)</f>
        <v>1640.5206296532529</v>
      </c>
      <c r="J50" s="20">
        <f>(J27+J28+J41-J32-J44)*WACC!K12/(1-(1-WACC!K13)*WACC!K12)</f>
        <v>340.96602320315037</v>
      </c>
      <c r="K50" s="19"/>
      <c r="L50" s="20">
        <f>(L27+L28+L41-L32-L44)*WACC!C12/(1-(1-WACC!C13)*WACC!C12)</f>
        <v>48.497659959510045</v>
      </c>
      <c r="M50" s="20">
        <f>(M27+M28+M41-M32-M44)*WACC!D12/(1-(1-WACC!D13)*WACC!D12)</f>
        <v>186.66407487172083</v>
      </c>
      <c r="N50" s="20">
        <f>(N27+N28+N41-N32-N44)*WACC!E12/(1-(1-WACC!E13)*WACC!E12)</f>
        <v>-12.189375820101416</v>
      </c>
      <c r="O50" s="20">
        <f>(O27+O28+O41-O32-O44)*WACC!F12/(1-(1-WACC!F13)*WACC!F12)</f>
        <v>82.563722087770785</v>
      </c>
      <c r="P50" s="20">
        <f>(P27+P28+P41-P32-P44)*WACC!G12/(1-(1-WACC!G13)*WACC!G12)</f>
        <v>40.886206212712459</v>
      </c>
      <c r="Q50" s="20">
        <f>(Q27+Q28+Q41-Q32-Q44)*WACC!H12/(1-(1-WACC!H13)*WACC!H12)</f>
        <v>29.546769146606966</v>
      </c>
      <c r="R50" s="20">
        <f>(R27+R28+R41-R32-R44)*WACC!I12/(1-(1-WACC!I13)*WACC!I12)</f>
        <v>97.445030719199821</v>
      </c>
      <c r="S50" s="20">
        <f>(S27+S28+S41-S32-S44)*WACC!J12/(1-(1-WACC!J13)*WACC!J12)</f>
        <v>360.21308812074778</v>
      </c>
      <c r="T50" s="20">
        <f>(T27+T28+T41-T32-T44)*WACC!K12/(1-(1-WACC!K13)*WACC!K12)</f>
        <v>77.651340704901997</v>
      </c>
      <c r="U50" s="19"/>
      <c r="V50" s="20">
        <f>(V27+V28+V41-V32-V44)*WACC!C12/(1-(1-WACC!C13)*WACC!C12)</f>
        <v>1205.5816303299214</v>
      </c>
      <c r="W50" s="20">
        <f>(W27+W28+W41-W32-W44)*WACC!D12/(1-(1-WACC!D13)*WACC!D12)</f>
        <v>1959.4674781720635</v>
      </c>
      <c r="X50" s="20">
        <f>(X27+X28+X41-X32-X44)*WACC!E12/(1-(1-WACC!E13)*WACC!E12)</f>
        <v>-137.77440660013565</v>
      </c>
      <c r="Y50" s="20">
        <f>(Y27+Y28+Y41-Y32-Y44)*WACC!F12/(1-(1-WACC!F13)*WACC!F12)</f>
        <v>2758.6333383053061</v>
      </c>
      <c r="Z50" s="20">
        <f>(Z27+Z28+Z41-Z32-Z44)*WACC!G12/(1-(1-WACC!G13)*WACC!G12)</f>
        <v>1475.7030573514714</v>
      </c>
      <c r="AA50" s="20">
        <f>(AA27+AA28+AA41-AA32-AA44)*WACC!H12/(1-(1-WACC!H13)*WACC!H12)</f>
        <v>1094.7377815422506</v>
      </c>
      <c r="AB50" s="20">
        <f>(AB27+AB28+AB41-AB32-AB44)*WACC!I12/(1-(1-WACC!I13)*WACC!I12)</f>
        <v>4126.1280905422964</v>
      </c>
      <c r="AC50" s="20">
        <f>(AC27+AC28+AC41-AC32-AC44)*WACC!J12/(1-(1-WACC!J13)*WACC!J12)</f>
        <v>2193.1715023959646</v>
      </c>
      <c r="AD50" s="20">
        <f>(AD27+AD28+AD41-AD32-AD44)*WACC!K12/(1-(1-WACC!K13)*WACC!K12)</f>
        <v>576.05870575651522</v>
      </c>
      <c r="AE50" s="19"/>
      <c r="AF50" s="20">
        <f>(AF27+AF28+AF41-AF32-AF44)*WACC!C12/(1-(1-WACC!C13)*WACC!C12)</f>
        <v>621.65351691584772</v>
      </c>
      <c r="AG50" s="20">
        <f>(AG27+AG28+AG41-AG32-AG44)*WACC!D12/(1-(1-WACC!D13)*WACC!D12)</f>
        <v>981.98856912210795</v>
      </c>
      <c r="AH50" s="20">
        <f>(AH27+AH28+AH41-AH32-AH44)*WACC!E12/(1-(1-WACC!E13)*WACC!E12)</f>
        <v>-70.501268248408664</v>
      </c>
      <c r="AI50" s="20">
        <f>(AI27+AI28+AI41-AI32-AI44)*WACC!F12/(1-(1-WACC!F13)*WACC!F12)</f>
        <v>1577.2309131829156</v>
      </c>
      <c r="AJ50" s="20">
        <f>(AJ27+AJ28+AJ41-AJ32-AJ44)*WACC!G12/(1-(1-WACC!G13)*WACC!G12)</f>
        <v>813.43405194755235</v>
      </c>
      <c r="AK50" s="20">
        <f>(AK27+AK28+AK41-AK32-AK44)*WACC!H12/(1-(1-WACC!H13)*WACC!H12)</f>
        <v>614.67108288988368</v>
      </c>
      <c r="AL50" s="20">
        <f>(AL27+AL28+AL41-AL32-AL44)*WACC!I12/(1-(1-WACC!I13)*WACC!I12)</f>
        <v>2184.6322552315196</v>
      </c>
      <c r="AM50" s="20">
        <f>(AM27+AM28+AM41-AM32-AM44)*WACC!J12/(1-(1-WACC!J13)*WACC!J12)</f>
        <v>955.02144931131272</v>
      </c>
      <c r="AN50" s="20">
        <f>(AN27+AN28+AN41-AN32-AN44)*WACC!K12/(1-(1-WACC!K13)*WACC!K12)</f>
        <v>221.93683686755637</v>
      </c>
    </row>
    <row r="51" spans="1:40" x14ac:dyDescent="0.25">
      <c r="A51" s="21" t="s">
        <v>77</v>
      </c>
      <c r="B51" s="1">
        <f t="shared" ref="B51" si="86">B48-B49</f>
        <v>775.44115020234881</v>
      </c>
      <c r="C51" s="1">
        <f t="shared" ref="C51:I51" si="87">C48-C49</f>
        <v>1248.1182460797866</v>
      </c>
      <c r="D51" s="1">
        <f t="shared" si="87"/>
        <v>-85.887470197730266</v>
      </c>
      <c r="E51" s="1">
        <f t="shared" si="87"/>
        <v>1559.465937091454</v>
      </c>
      <c r="F51" s="1">
        <f t="shared" si="87"/>
        <v>832.3818241640115</v>
      </c>
      <c r="G51" s="1">
        <f t="shared" si="87"/>
        <v>616.27832379689232</v>
      </c>
      <c r="H51" s="1">
        <f t="shared" si="87"/>
        <v>2106.3519510255301</v>
      </c>
      <c r="I51" s="1">
        <f t="shared" si="87"/>
        <v>820.26031482662563</v>
      </c>
      <c r="J51" s="1">
        <f t="shared" ref="J51" si="88">J48-J49</f>
        <v>170.48301160157482</v>
      </c>
      <c r="L51" s="1">
        <f t="shared" ref="L51:S51" si="89">L48-L49</f>
        <v>24.248829979755104</v>
      </c>
      <c r="M51" s="1">
        <f t="shared" si="89"/>
        <v>93.332037435860343</v>
      </c>
      <c r="N51" s="1">
        <f t="shared" si="89"/>
        <v>-6.0946879100507676</v>
      </c>
      <c r="O51" s="1">
        <f t="shared" si="89"/>
        <v>41.281861043885385</v>
      </c>
      <c r="P51" s="1">
        <f t="shared" si="89"/>
        <v>20.443103106356183</v>
      </c>
      <c r="Q51" s="1">
        <f t="shared" si="89"/>
        <v>14.773384573303517</v>
      </c>
      <c r="R51" s="1">
        <f t="shared" si="89"/>
        <v>48.722515359599996</v>
      </c>
      <c r="S51" s="1">
        <f t="shared" si="89"/>
        <v>180.10654406037395</v>
      </c>
      <c r="T51" s="1">
        <f t="shared" ref="T51" si="90">T48-T49</f>
        <v>38.825670352451027</v>
      </c>
      <c r="V51" s="1">
        <f t="shared" ref="V51:AC51" si="91">V48-V49</f>
        <v>602.79081516495967</v>
      </c>
      <c r="W51" s="1">
        <f t="shared" si="91"/>
        <v>979.73373908603207</v>
      </c>
      <c r="X51" s="1">
        <f t="shared" si="91"/>
        <v>-68.887203300067569</v>
      </c>
      <c r="Y51" s="1">
        <f t="shared" si="91"/>
        <v>1379.3166691526537</v>
      </c>
      <c r="Z51" s="1">
        <f t="shared" si="91"/>
        <v>737.85152867573629</v>
      </c>
      <c r="AA51" s="1">
        <f t="shared" si="91"/>
        <v>547.36889077112426</v>
      </c>
      <c r="AB51" s="1">
        <f t="shared" si="91"/>
        <v>2063.0640452711486</v>
      </c>
      <c r="AC51" s="1">
        <f t="shared" si="91"/>
        <v>1096.5857511979827</v>
      </c>
      <c r="AD51" s="1">
        <f t="shared" ref="AD51" si="92">AD48-AD49</f>
        <v>288.02935287825858</v>
      </c>
      <c r="AF51" s="1">
        <f t="shared" ref="AF51:AM51" si="93">AF48-AF49</f>
        <v>310.82675845792312</v>
      </c>
      <c r="AG51" s="1">
        <f t="shared" si="93"/>
        <v>490.99428456105329</v>
      </c>
      <c r="AH51" s="1">
        <f t="shared" si="93"/>
        <v>-35.250634124204318</v>
      </c>
      <c r="AI51" s="1">
        <f t="shared" si="93"/>
        <v>788.61545659145622</v>
      </c>
      <c r="AJ51" s="1">
        <f t="shared" si="93"/>
        <v>406.71702597377498</v>
      </c>
      <c r="AK51" s="1">
        <f t="shared" si="93"/>
        <v>307.33554144494155</v>
      </c>
      <c r="AL51" s="1">
        <f t="shared" si="93"/>
        <v>1092.3161276157603</v>
      </c>
      <c r="AM51" s="1">
        <f t="shared" si="93"/>
        <v>477.51072465565881</v>
      </c>
      <c r="AN51" s="1">
        <f t="shared" ref="AN51" si="94">AN48-AN49</f>
        <v>110.96841843377767</v>
      </c>
    </row>
    <row r="52" spans="1:40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L52" s="14"/>
      <c r="M52" s="14"/>
      <c r="N52" s="14"/>
      <c r="O52" s="14"/>
      <c r="P52" s="14"/>
      <c r="Q52" s="14"/>
      <c r="R52" s="14"/>
      <c r="S52" s="14"/>
      <c r="T52" s="14"/>
      <c r="V52" s="14"/>
      <c r="W52" s="14"/>
      <c r="X52" s="14"/>
      <c r="Y52" s="14"/>
      <c r="Z52" s="14"/>
      <c r="AA52" s="14"/>
      <c r="AB52" s="14"/>
      <c r="AC52" s="14"/>
      <c r="AD52" s="14"/>
      <c r="AF52" s="14"/>
      <c r="AG52" s="14"/>
      <c r="AH52" s="14"/>
      <c r="AI52" s="14"/>
      <c r="AJ52" s="14"/>
      <c r="AK52" s="14"/>
      <c r="AL52" s="14"/>
      <c r="AM52" s="14"/>
      <c r="AN52" s="14"/>
    </row>
    <row r="53" spans="1:40" x14ac:dyDescent="0.25">
      <c r="A53" s="22" t="s">
        <v>78</v>
      </c>
      <c r="B53" s="15">
        <f>B31-B32+B51</f>
        <v>40659.45773499761</v>
      </c>
      <c r="C53" s="15">
        <f t="shared" ref="C53:I53" si="95">C31-C32+C51</f>
        <v>46251.762280495757</v>
      </c>
      <c r="D53" s="15">
        <f t="shared" si="95"/>
        <v>41580.633341855093</v>
      </c>
      <c r="E53" s="15">
        <f t="shared" si="95"/>
        <v>52959.306163600464</v>
      </c>
      <c r="F53" s="15">
        <f t="shared" si="95"/>
        <v>50099.159488566918</v>
      </c>
      <c r="G53" s="15">
        <f t="shared" si="95"/>
        <v>52042.307530603204</v>
      </c>
      <c r="H53" s="15">
        <f t="shared" si="95"/>
        <v>63523.196874724577</v>
      </c>
      <c r="I53" s="15">
        <f t="shared" si="95"/>
        <v>49196.299780288136</v>
      </c>
      <c r="J53" s="15">
        <f t="shared" ref="J53" si="96">J31-J32+J51</f>
        <v>41988.124738096878</v>
      </c>
      <c r="L53" s="15">
        <f t="shared" ref="L53:S53" si="97">L31-L32+L51</f>
        <v>1511.658902610001</v>
      </c>
      <c r="M53" s="15">
        <f t="shared" si="97"/>
        <v>3309.7560145652483</v>
      </c>
      <c r="N53" s="15">
        <f t="shared" si="97"/>
        <v>2751.2867059997666</v>
      </c>
      <c r="O53" s="15">
        <f t="shared" si="97"/>
        <v>1642.72703093937</v>
      </c>
      <c r="P53" s="15">
        <f t="shared" si="97"/>
        <v>1471.2603005846015</v>
      </c>
      <c r="Q53" s="15">
        <f t="shared" si="97"/>
        <v>1504.899928150654</v>
      </c>
      <c r="R53" s="15">
        <f t="shared" si="97"/>
        <v>1750.3728895821043</v>
      </c>
      <c r="S53" s="15">
        <f t="shared" si="97"/>
        <v>9366.2166391045539</v>
      </c>
      <c r="T53" s="15">
        <f t="shared" ref="T53" si="98">T31-T32+T51</f>
        <v>7268.6562568957679</v>
      </c>
      <c r="V53" s="15">
        <f t="shared" ref="V53:AC53" si="99">V31-V32+V51</f>
        <v>34902.619713399516</v>
      </c>
      <c r="W53" s="15">
        <f t="shared" si="99"/>
        <v>38816.76089786434</v>
      </c>
      <c r="X53" s="15">
        <f t="shared" si="99"/>
        <v>28804.991655294209</v>
      </c>
      <c r="Y53" s="15">
        <f t="shared" si="99"/>
        <v>48336.305420191435</v>
      </c>
      <c r="Z53" s="15">
        <f t="shared" si="99"/>
        <v>44971.894317294755</v>
      </c>
      <c r="AA53" s="15">
        <f t="shared" si="99"/>
        <v>47301.710260363609</v>
      </c>
      <c r="AB53" s="15">
        <f t="shared" si="99"/>
        <v>61875.229955768446</v>
      </c>
      <c r="AC53" s="15">
        <f t="shared" si="99"/>
        <v>60774.045946400664</v>
      </c>
      <c r="AD53" s="15">
        <f t="shared" ref="AD53" si="100">AD31-AD32+AD51</f>
        <v>53252.539827359804</v>
      </c>
      <c r="AF53" s="15">
        <f t="shared" ref="AF53:AM53" si="101">AF31-AF32+AF51</f>
        <v>19931.523512356252</v>
      </c>
      <c r="AG53" s="15">
        <f t="shared" si="101"/>
        <v>22257.911281066536</v>
      </c>
      <c r="AH53" s="15">
        <f t="shared" si="101"/>
        <v>19787.739725123156</v>
      </c>
      <c r="AI53" s="15">
        <f t="shared" si="101"/>
        <v>37677.038427336425</v>
      </c>
      <c r="AJ53" s="15">
        <f t="shared" si="101"/>
        <v>37010.892819683693</v>
      </c>
      <c r="AK53" s="15">
        <f t="shared" si="101"/>
        <v>39547.691555107405</v>
      </c>
      <c r="AL53" s="15">
        <f t="shared" si="101"/>
        <v>46925.61733475895</v>
      </c>
      <c r="AM53" s="15">
        <f t="shared" si="101"/>
        <v>41630.438968770191</v>
      </c>
      <c r="AN53" s="15">
        <f t="shared" ref="AN53" si="102">AN31-AN32+AN51</f>
        <v>39747.926843218025</v>
      </c>
    </row>
    <row r="54" spans="1:40" x14ac:dyDescent="0.25">
      <c r="B54" s="14"/>
      <c r="C54" s="14"/>
      <c r="D54" s="14"/>
      <c r="E54" s="14"/>
      <c r="F54" s="14"/>
      <c r="G54" s="14"/>
      <c r="H54" s="14"/>
      <c r="I54" s="14"/>
      <c r="J54" s="14"/>
    </row>
    <row r="55" spans="1:40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46"/>
  <sheetViews>
    <sheetView topLeftCell="T1" workbookViewId="0">
      <selection activeCell="F29" sqref="F29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0" width="13.28515625" customWidth="1"/>
    <col min="12" max="20" width="11.7109375" customWidth="1"/>
    <col min="22" max="30" width="11.7109375" customWidth="1"/>
    <col min="32" max="40" width="11.7109375" customWidth="1"/>
  </cols>
  <sheetData>
    <row r="2" spans="1:40" x14ac:dyDescent="0.25">
      <c r="A2" s="21" t="s">
        <v>68</v>
      </c>
    </row>
    <row r="3" spans="1:40" x14ac:dyDescent="0.25">
      <c r="A3" s="21" t="s">
        <v>70</v>
      </c>
      <c r="B3" s="1">
        <f t="shared" ref="B3:J3" si="0">B15+L15+V15+AF15</f>
        <v>2590208.1721807388</v>
      </c>
      <c r="C3" s="1">
        <f t="shared" si="0"/>
        <v>2804465.9055586481</v>
      </c>
      <c r="D3" s="1">
        <f t="shared" si="0"/>
        <v>3013945.4576670039</v>
      </c>
      <c r="E3" s="1">
        <f t="shared" si="0"/>
        <v>3655749.8252657843</v>
      </c>
      <c r="F3" s="1">
        <f t="shared" si="0"/>
        <v>4208283.702788461</v>
      </c>
      <c r="G3" s="1">
        <f t="shared" si="0"/>
        <v>4584886.8351366753</v>
      </c>
      <c r="H3" s="1">
        <f t="shared" si="0"/>
        <v>4980311.981254925</v>
      </c>
      <c r="I3" s="1">
        <f t="shared" si="0"/>
        <v>5223033.6299969414</v>
      </c>
      <c r="J3" s="1">
        <f t="shared" si="0"/>
        <v>5627063.0937097818</v>
      </c>
    </row>
    <row r="4" spans="1:40" x14ac:dyDescent="0.25">
      <c r="A4" s="21" t="s">
        <v>56</v>
      </c>
      <c r="B4" s="16">
        <f>B15/B$3</f>
        <v>0.58877787429263784</v>
      </c>
      <c r="C4" s="16">
        <f t="shared" ref="C4:I4" si="1">C15/C$3</f>
        <v>0.54689303195823136</v>
      </c>
      <c r="D4" s="16">
        <f t="shared" si="1"/>
        <v>0.51247864349770278</v>
      </c>
      <c r="E4" s="16">
        <f t="shared" si="1"/>
        <v>0.550432498931959</v>
      </c>
      <c r="F4" s="16">
        <f t="shared" si="1"/>
        <v>0.55060378968686741</v>
      </c>
      <c r="G4" s="16">
        <f t="shared" si="1"/>
        <v>0.52487523148338666</v>
      </c>
      <c r="H4" s="16">
        <f t="shared" si="1"/>
        <v>0.53804040065310954</v>
      </c>
      <c r="I4" s="16">
        <f t="shared" si="1"/>
        <v>0.5543400032142104</v>
      </c>
      <c r="J4" s="16">
        <f t="shared" ref="J4" si="2">J15/J$3</f>
        <v>0.55445643148147394</v>
      </c>
    </row>
    <row r="5" spans="1:40" x14ac:dyDescent="0.25">
      <c r="A5" s="21" t="s">
        <v>69</v>
      </c>
      <c r="B5" s="16">
        <f t="shared" ref="B5:J5" si="3">L15/B$3</f>
        <v>1.1004892341831031E-2</v>
      </c>
      <c r="C5" s="16">
        <f t="shared" si="3"/>
        <v>9.9634496061511042E-3</v>
      </c>
      <c r="D5" s="16">
        <f t="shared" si="3"/>
        <v>9.019385188218201E-3</v>
      </c>
      <c r="E5" s="16">
        <f t="shared" si="3"/>
        <v>7.3959230518069003E-3</v>
      </c>
      <c r="F5" s="16">
        <f t="shared" si="3"/>
        <v>7.6833922954967146E-3</v>
      </c>
      <c r="G5" s="16">
        <f t="shared" si="3"/>
        <v>1.0067814785882534E-2</v>
      </c>
      <c r="H5" s="16">
        <f t="shared" si="3"/>
        <v>9.2052579670034215E-3</v>
      </c>
      <c r="I5" s="16">
        <f t="shared" si="3"/>
        <v>9.5606270053286129E-3</v>
      </c>
      <c r="J5" s="16">
        <f t="shared" si="3"/>
        <v>8.7522919163674287E-3</v>
      </c>
    </row>
    <row r="6" spans="1:40" x14ac:dyDescent="0.25">
      <c r="A6" s="21" t="s">
        <v>2</v>
      </c>
      <c r="B6" s="16">
        <f t="shared" ref="B6:J6" si="4">V15/B3</f>
        <v>0.34248379754742053</v>
      </c>
      <c r="C6" s="16">
        <f t="shared" si="4"/>
        <v>0.37663747642458295</v>
      </c>
      <c r="D6" s="16">
        <f t="shared" si="4"/>
        <v>0.40508336998251354</v>
      </c>
      <c r="E6" s="16">
        <f t="shared" si="4"/>
        <v>0.38405712899417671</v>
      </c>
      <c r="F6" s="16">
        <f t="shared" si="4"/>
        <v>0.39380612353459921</v>
      </c>
      <c r="G6" s="16">
        <f t="shared" si="4"/>
        <v>0.41460157265478476</v>
      </c>
      <c r="H6" s="16">
        <f t="shared" si="4"/>
        <v>0.40103691140258563</v>
      </c>
      <c r="I6" s="16">
        <f t="shared" si="4"/>
        <v>0.38661669463051046</v>
      </c>
      <c r="J6" s="16">
        <f t="shared" si="4"/>
        <v>0.38769604951158498</v>
      </c>
    </row>
    <row r="7" spans="1:40" x14ac:dyDescent="0.25">
      <c r="A7" s="21" t="s">
        <v>3</v>
      </c>
      <c r="B7" s="16">
        <f t="shared" ref="B7:J7" si="5">AF15/B3</f>
        <v>5.7733435818110662E-2</v>
      </c>
      <c r="C7" s="16">
        <f t="shared" si="5"/>
        <v>6.6506042011034633E-2</v>
      </c>
      <c r="D7" s="16">
        <f t="shared" si="5"/>
        <v>7.3418601331565525E-2</v>
      </c>
      <c r="E7" s="16">
        <f t="shared" si="5"/>
        <v>5.8114449022057341E-2</v>
      </c>
      <c r="F7" s="16">
        <f t="shared" si="5"/>
        <v>4.7906694483036555E-2</v>
      </c>
      <c r="G7" s="16">
        <f t="shared" si="5"/>
        <v>5.0455381075945931E-2</v>
      </c>
      <c r="H7" s="16">
        <f t="shared" si="5"/>
        <v>5.1717429977301319E-2</v>
      </c>
      <c r="I7" s="16">
        <f t="shared" si="5"/>
        <v>4.9482675149950583E-2</v>
      </c>
      <c r="J7" s="16">
        <f t="shared" si="5"/>
        <v>4.9095227090573582E-2</v>
      </c>
    </row>
    <row r="8" spans="1:40" x14ac:dyDescent="0.25">
      <c r="A8" s="21" t="s">
        <v>71</v>
      </c>
      <c r="B8" s="16">
        <f t="shared" ref="B8:I8" si="6">SUM(B4:B7)</f>
        <v>1</v>
      </c>
      <c r="C8" s="16">
        <f t="shared" si="6"/>
        <v>1</v>
      </c>
      <c r="D8" s="16">
        <f t="shared" si="6"/>
        <v>1</v>
      </c>
      <c r="E8" s="16">
        <f t="shared" si="6"/>
        <v>1</v>
      </c>
      <c r="F8" s="16">
        <f t="shared" si="6"/>
        <v>0.99999999999999989</v>
      </c>
      <c r="G8" s="16">
        <f t="shared" si="6"/>
        <v>0.99999999999999989</v>
      </c>
      <c r="H8" s="16">
        <f t="shared" si="6"/>
        <v>1</v>
      </c>
      <c r="I8" s="16">
        <f t="shared" si="6"/>
        <v>1</v>
      </c>
      <c r="J8" s="16">
        <f t="shared" ref="J8" si="7">SUM(J4:J7)</f>
        <v>0.99999999999999989</v>
      </c>
    </row>
    <row r="9" spans="1:40" x14ac:dyDescent="0.25">
      <c r="A9" s="21"/>
    </row>
    <row r="10" spans="1:40" x14ac:dyDescent="0.25">
      <c r="A10" s="21" t="s">
        <v>58</v>
      </c>
      <c r="B10" s="1">
        <f>'TNSP stacked data'!B35</f>
        <v>118781</v>
      </c>
      <c r="C10" s="1">
        <f>'TNSP stacked data'!C35</f>
        <v>128265</v>
      </c>
      <c r="D10" s="1">
        <f>'TNSP stacked data'!D35</f>
        <v>144112</v>
      </c>
      <c r="E10" s="1">
        <f>'TNSP stacked data'!E35</f>
        <v>142796</v>
      </c>
      <c r="F10" s="1">
        <f>'TNSP stacked data'!F35</f>
        <v>151902</v>
      </c>
      <c r="G10" s="1">
        <f>'TNSP stacked data'!G35</f>
        <v>151029</v>
      </c>
      <c r="H10" s="1">
        <f>'TNSP stacked data'!H35</f>
        <v>160384</v>
      </c>
      <c r="I10" s="1">
        <f>'TNSP stacked data'!I35</f>
        <v>167377.59669000003</v>
      </c>
      <c r="J10" s="1">
        <f>'TNSP stacked data'!J35</f>
        <v>181019.7816758781</v>
      </c>
    </row>
    <row r="11" spans="1:40" x14ac:dyDescent="0.25">
      <c r="A11" s="21"/>
    </row>
    <row r="12" spans="1:40" x14ac:dyDescent="0.25">
      <c r="A12" s="21"/>
      <c r="B12" s="4" t="s">
        <v>56</v>
      </c>
      <c r="L12" s="4" t="s">
        <v>69</v>
      </c>
      <c r="V12" s="4" t="s">
        <v>2</v>
      </c>
      <c r="AF12" s="4" t="s">
        <v>3</v>
      </c>
    </row>
    <row r="13" spans="1:40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L13" s="13">
        <v>2006</v>
      </c>
      <c r="M13" s="13">
        <v>2007</v>
      </c>
      <c r="N13" s="13">
        <v>2008</v>
      </c>
      <c r="O13" s="13">
        <v>2009</v>
      </c>
      <c r="P13" s="13">
        <v>2010</v>
      </c>
      <c r="Q13" s="13">
        <v>2011</v>
      </c>
      <c r="R13" s="13">
        <v>2012</v>
      </c>
      <c r="S13" s="13">
        <v>2013</v>
      </c>
      <c r="T13" s="13">
        <v>2014</v>
      </c>
      <c r="V13" s="13">
        <v>2006</v>
      </c>
      <c r="W13" s="13">
        <v>2007</v>
      </c>
      <c r="X13" s="13">
        <v>2008</v>
      </c>
      <c r="Y13" s="13">
        <v>2009</v>
      </c>
      <c r="Z13" s="13">
        <v>2010</v>
      </c>
      <c r="AA13" s="13">
        <v>2011</v>
      </c>
      <c r="AB13" s="13">
        <v>2012</v>
      </c>
      <c r="AC13" s="13">
        <v>2013</v>
      </c>
      <c r="AD13" s="13">
        <v>2014</v>
      </c>
      <c r="AF13" s="13">
        <v>2006</v>
      </c>
      <c r="AG13" s="13">
        <v>2007</v>
      </c>
      <c r="AH13" s="13">
        <v>2008</v>
      </c>
      <c r="AI13" s="13">
        <v>2009</v>
      </c>
      <c r="AJ13" s="13">
        <v>2010</v>
      </c>
      <c r="AK13" s="13">
        <v>2011</v>
      </c>
      <c r="AL13" s="13">
        <v>2012</v>
      </c>
      <c r="AM13" s="13">
        <v>2013</v>
      </c>
      <c r="AN13" s="13">
        <v>2014</v>
      </c>
    </row>
    <row r="14" spans="1:40" x14ac:dyDescent="0.25">
      <c r="A14" s="21"/>
    </row>
    <row r="15" spans="1:40" x14ac:dyDescent="0.25">
      <c r="A15" s="21" t="s">
        <v>49</v>
      </c>
      <c r="B15" s="1">
        <f>'TNSP stacked data'!B27</f>
        <v>1525057.2615919942</v>
      </c>
      <c r="C15" s="1">
        <f>'TNSP stacked data'!C27</f>
        <v>1533742.862114456</v>
      </c>
      <c r="D15" s="1">
        <f>'TNSP stacked data'!D27</f>
        <v>1544582.679721249</v>
      </c>
      <c r="E15" s="1">
        <f>'TNSP stacked data'!E27</f>
        <v>2012243.5117911182</v>
      </c>
      <c r="F15" s="1">
        <f>'TNSP stacked data'!F27</f>
        <v>2317096.9548328095</v>
      </c>
      <c r="G15" s="1">
        <f>'TNSP stacked data'!G27</f>
        <v>2406493.5389174945</v>
      </c>
      <c r="H15" s="1">
        <f>'TNSP stacked data'!H27</f>
        <v>2679609.0537718814</v>
      </c>
      <c r="I15" s="1">
        <f>'TNSP stacked data'!I27</f>
        <v>2895336.4792404338</v>
      </c>
      <c r="J15" s="1">
        <f>'TNSP stacked data'!J27</f>
        <v>3119961.3226594287</v>
      </c>
      <c r="K15" s="26"/>
      <c r="L15" s="1">
        <f>'TNSP stacked data'!L27</f>
        <v>28504.962077779965</v>
      </c>
      <c r="M15" s="1">
        <f>'TNSP stacked data'!M27</f>
        <v>27942.154722202511</v>
      </c>
      <c r="N15" s="1">
        <f>'TNSP stacked data'!N27</f>
        <v>27183.935018979304</v>
      </c>
      <c r="O15" s="1">
        <f>'TNSP stacked data'!O27</f>
        <v>27037.644404322262</v>
      </c>
      <c r="P15" s="1">
        <f>'TNSP stacked data'!P27</f>
        <v>32333.894579269247</v>
      </c>
      <c r="Q15" s="1">
        <f>'TNSP stacked data'!Q27</f>
        <v>46159.791470387194</v>
      </c>
      <c r="R15" s="1">
        <f>'TNSP stacked data'!R27</f>
        <v>45845.056543609491</v>
      </c>
      <c r="S15" s="1">
        <f>'TNSP stacked data'!S27</f>
        <v>49935.476372688288</v>
      </c>
      <c r="T15" s="1">
        <f>'TNSP stacked data'!T27</f>
        <v>49249.698827965622</v>
      </c>
      <c r="U15" s="26"/>
      <c r="V15" s="1">
        <f>'TNSP stacked data'!V27</f>
        <v>887104.33124682226</v>
      </c>
      <c r="W15" s="1">
        <f>'TNSP stacked data'!W27</f>
        <v>1056266.9613883919</v>
      </c>
      <c r="X15" s="1">
        <f>'TNSP stacked data'!X27</f>
        <v>1220899.182935239</v>
      </c>
      <c r="Y15" s="1">
        <f>'TNSP stacked data'!Y27</f>
        <v>1404016.7822125403</v>
      </c>
      <c r="Z15" s="1">
        <f>'TNSP stacked data'!Z27</f>
        <v>1657247.8917289532</v>
      </c>
      <c r="AA15" s="1">
        <f>'TNSP stacked data'!AA27</f>
        <v>1900901.2922918843</v>
      </c>
      <c r="AB15" s="1">
        <f>'TNSP stacked data'!AB27</f>
        <v>1997288.934783767</v>
      </c>
      <c r="AC15" s="1">
        <f>'TNSP stacked data'!AC27</f>
        <v>2019311.9979734141</v>
      </c>
      <c r="AD15" s="1">
        <f>'TNSP stacked data'!AD27</f>
        <v>2181590.1317837201</v>
      </c>
      <c r="AE15" s="26"/>
      <c r="AF15" s="1">
        <f>'TNSP stacked data'!AF27</f>
        <v>149541.61726414241</v>
      </c>
      <c r="AG15" s="1">
        <f>'TNSP stacked data'!AG27</f>
        <v>186513.92733359773</v>
      </c>
      <c r="AH15" s="1">
        <f>'TNSP stacked data'!AH27</f>
        <v>221279.65999153655</v>
      </c>
      <c r="AI15" s="1">
        <f>'TNSP stacked data'!AI27</f>
        <v>212451.88685780345</v>
      </c>
      <c r="AJ15" s="1">
        <f>'TNSP stacked data'!AJ27</f>
        <v>201604.9616474286</v>
      </c>
      <c r="AK15" s="1">
        <f>'TNSP stacked data'!AK27</f>
        <v>231332.21245690863</v>
      </c>
      <c r="AL15" s="1">
        <f>'TNSP stacked data'!AL27</f>
        <v>257568.93615566636</v>
      </c>
      <c r="AM15" s="1">
        <f>'TNSP stacked data'!AM27</f>
        <v>258449.67641040584</v>
      </c>
      <c r="AN15" s="1">
        <f>'TNSP stacked data'!AN27</f>
        <v>276261.94043866725</v>
      </c>
    </row>
    <row r="16" spans="1:40" x14ac:dyDescent="0.25">
      <c r="A16" s="21" t="s">
        <v>50</v>
      </c>
      <c r="B16" s="1">
        <f>'TNSP stacked data'!B28</f>
        <v>44303.883637308092</v>
      </c>
      <c r="C16" s="1">
        <f>'TNSP stacked data'!C28</f>
        <v>38172.121437881084</v>
      </c>
      <c r="D16" s="1">
        <f>'TNSP stacked data'!D28</f>
        <v>65515.717777379337</v>
      </c>
      <c r="E16" s="1">
        <f>'TNSP stacked data'!E28</f>
        <v>49623.761079929143</v>
      </c>
      <c r="F16" s="1">
        <f>'TNSP stacked data'!F28</f>
        <v>66919.767648600915</v>
      </c>
      <c r="G16" s="1">
        <f>'TNSP stacked data'!G28</f>
        <v>80216.451297249514</v>
      </c>
      <c r="H16" s="1">
        <f>'TNSP stacked data'!H28</f>
        <v>43615.996568244911</v>
      </c>
      <c r="I16" s="1">
        <f>'TNSP stacked data'!I28</f>
        <v>72455.795392991844</v>
      </c>
      <c r="J16" s="1">
        <f>'TNSP stacked data'!J28</f>
        <v>91405.116874787927</v>
      </c>
      <c r="K16" s="26"/>
      <c r="L16" s="1">
        <f>'TNSP stacked data'!L28</f>
        <v>835.24592771041773</v>
      </c>
      <c r="M16" s="1">
        <f>'TNSP stacked data'!M28</f>
        <v>730.51824610786059</v>
      </c>
      <c r="N16" s="1">
        <f>'TNSP stacked data'!N28</f>
        <v>1153.0460869232843</v>
      </c>
      <c r="O16" s="1">
        <f>'TNSP stacked data'!O28</f>
        <v>666.77298161090937</v>
      </c>
      <c r="P16" s="1">
        <f>'TNSP stacked data'!P28</f>
        <v>933.83089037600587</v>
      </c>
      <c r="Q16" s="1">
        <f>'TNSP stacked data'!Q28</f>
        <v>1538.6597156795676</v>
      </c>
      <c r="R16" s="1">
        <f>'TNSP stacked data'!R28</f>
        <v>746.21998536033163</v>
      </c>
      <c r="S16" s="1">
        <f>'TNSP stacked data'!S28</f>
        <v>1249.6352962265244</v>
      </c>
      <c r="T16" s="1">
        <f>'TNSP stacked data'!T28</f>
        <v>1442.8622703505553</v>
      </c>
      <c r="U16" s="26"/>
      <c r="V16" s="1">
        <f>'TNSP stacked data'!V28</f>
        <v>28985.196534051916</v>
      </c>
      <c r="W16" s="1">
        <f>'TNSP stacked data'!W28</f>
        <v>25091.420788656513</v>
      </c>
      <c r="X16" s="1">
        <f>'TNSP stacked data'!X28</f>
        <v>51798.839856261438</v>
      </c>
      <c r="Y16" s="1">
        <f>'TNSP stacked data'!Y28</f>
        <v>34632.025528691476</v>
      </c>
      <c r="Z16" s="1">
        <f>'TNSP stacked data'!Z28</f>
        <v>47878.434083321656</v>
      </c>
      <c r="AA16" s="1">
        <f>'TNSP stacked data'!AA28</f>
        <v>63379.33678917832</v>
      </c>
      <c r="AB16" s="1">
        <f>'TNSP stacked data'!AB28</f>
        <v>32519.100482058162</v>
      </c>
      <c r="AC16" s="1">
        <f>'TNSP stacked data'!AC28</f>
        <v>50515.064729202422</v>
      </c>
      <c r="AD16" s="1">
        <f>'TNSP stacked data'!AD28</f>
        <v>63911.176112841596</v>
      </c>
      <c r="AE16" s="26"/>
      <c r="AF16" s="1">
        <f>'TNSP stacked data'!AF28</f>
        <v>5188.3809634435202</v>
      </c>
      <c r="AG16" s="1">
        <f>'TNSP stacked data'!AG28</f>
        <v>4500.0404793886564</v>
      </c>
      <c r="AH16" s="1">
        <f>'TNSP stacked data'!AH28</f>
        <v>9440.3611280337573</v>
      </c>
      <c r="AI16" s="1">
        <f>'TNSP stacked data'!AI28</f>
        <v>5270.7963822095217</v>
      </c>
      <c r="AJ16" s="1">
        <f>'TNSP stacked data'!AJ28</f>
        <v>5859.7590050889739</v>
      </c>
      <c r="AK16" s="1">
        <f>'TNSP stacked data'!AK28</f>
        <v>8090.9988313649101</v>
      </c>
      <c r="AL16" s="1">
        <f>'TNSP stacked data'!AL28</f>
        <v>4338.9378341242773</v>
      </c>
      <c r="AM16" s="1">
        <f>'TNSP stacked data'!AM28</f>
        <v>6746.8803491664412</v>
      </c>
      <c r="AN16" s="1">
        <f>'TNSP stacked data'!AN28</f>
        <v>8537.1485240739748</v>
      </c>
    </row>
    <row r="17" spans="1:40" x14ac:dyDescent="0.25">
      <c r="A17" s="21" t="s">
        <v>51</v>
      </c>
      <c r="B17" s="1">
        <f>'TNSP stacked data'!B29</f>
        <v>-75714.011184817165</v>
      </c>
      <c r="C17" s="1">
        <f>'TNSP stacked data'!C29</f>
        <v>-78372.321051396459</v>
      </c>
      <c r="D17" s="1">
        <f>'TNSP stacked data'!D29</f>
        <v>-51663.863705096286</v>
      </c>
      <c r="E17" s="1">
        <f>'TNSP stacked data'!E29</f>
        <v>-63316.420421534611</v>
      </c>
      <c r="F17" s="1">
        <f>'TNSP stacked data'!F29</f>
        <v>-71405.895920968745</v>
      </c>
      <c r="G17" s="1">
        <f>'TNSP stacked data'!G29</f>
        <v>-75400.042591737511</v>
      </c>
      <c r="H17" s="1">
        <f>'TNSP stacked data'!H29</f>
        <v>-83458.225538538842</v>
      </c>
      <c r="I17" s="1">
        <f>'TNSP stacked data'!I29</f>
        <v>-94720.583170326368</v>
      </c>
      <c r="J17" s="1">
        <f>'TNSP stacked data'!J29</f>
        <v>-102367.41281437072</v>
      </c>
      <c r="K17" s="26"/>
      <c r="L17" s="1">
        <f>'TNSP stacked data'!L29</f>
        <v>-1453.5002233003718</v>
      </c>
      <c r="M17" s="1">
        <f>'TNSP stacked data'!M29</f>
        <v>-1488.7379493310718</v>
      </c>
      <c r="N17" s="1">
        <f>'TNSP stacked data'!N29</f>
        <v>-1299.3367015803274</v>
      </c>
      <c r="O17" s="1">
        <f>'TNSP stacked data'!O29</f>
        <v>-1354.4499549892614</v>
      </c>
      <c r="P17" s="1">
        <f>'TNSP stacked data'!P29</f>
        <v>-1524.1073990158047</v>
      </c>
      <c r="Q17" s="1">
        <f>'TNSP stacked data'!Q29</f>
        <v>-1897.7366074054273</v>
      </c>
      <c r="R17" s="1">
        <f>'TNSP stacked data'!R29</f>
        <v>-1962.0127172177511</v>
      </c>
      <c r="S17" s="1">
        <f>'TNSP stacked data'!S29</f>
        <v>-1935.4128409491875</v>
      </c>
      <c r="T17" s="1">
        <f>'TNSP stacked data'!T29</f>
        <v>-1983.8465472939411</v>
      </c>
      <c r="U17" s="26"/>
      <c r="V17" s="1">
        <f>'TNSP stacked data'!V29</f>
        <v>-44420.40378965393</v>
      </c>
      <c r="W17" s="1">
        <f>'TNSP stacked data'!W29</f>
        <v>-48599.569104919174</v>
      </c>
      <c r="X17" s="1">
        <f>'TNSP stacked data'!X29</f>
        <v>-62503.877539408815</v>
      </c>
      <c r="Y17" s="1">
        <f>'TNSP stacked data'!Y29</f>
        <v>-72174.813122816238</v>
      </c>
      <c r="Z17" s="1">
        <f>'TNSP stacked data'!Z29</f>
        <v>-83918.370391703473</v>
      </c>
      <c r="AA17" s="1">
        <f>'TNSP stacked data'!AA29</f>
        <v>-96326.713632190251</v>
      </c>
      <c r="AB17" s="1">
        <f>'TNSP stacked data'!AB29</f>
        <v>-104301.43407480296</v>
      </c>
      <c r="AC17" s="1">
        <f>'TNSP stacked data'!AC29</f>
        <v>-89490.291216417681</v>
      </c>
      <c r="AD17" s="1">
        <f>'TNSP stacked data'!AD29</f>
        <v>-99371.559099334627</v>
      </c>
      <c r="AE17" s="26"/>
      <c r="AF17" s="1">
        <f>'TNSP stacked data'!AF29</f>
        <v>-6437.1676120688917</v>
      </c>
      <c r="AG17" s="1">
        <f>'TNSP stacked data'!AG29</f>
        <v>-7395.9976389501644</v>
      </c>
      <c r="AH17" s="1">
        <f>'TNSP stacked data'!AH29</f>
        <v>-41532.651878496901</v>
      </c>
      <c r="AI17" s="1">
        <f>'TNSP stacked data'!AI29</f>
        <v>-45755.409461148258</v>
      </c>
      <c r="AJ17" s="1">
        <f>'TNSP stacked data'!AJ29</f>
        <v>-35126.049120746786</v>
      </c>
      <c r="AK17" s="1">
        <f>'TNSP stacked data'!AK29</f>
        <v>-36270.997618897905</v>
      </c>
      <c r="AL17" s="1">
        <f>'TNSP stacked data'!AL29</f>
        <v>-35271.028085017868</v>
      </c>
      <c r="AM17" s="1">
        <f>'TNSP stacked data'!AM29</f>
        <v>-25934.629000317538</v>
      </c>
      <c r="AN17" s="1">
        <f>'TNSP stacked data'!AN29</f>
        <v>-31173.429955064352</v>
      </c>
    </row>
    <row r="18" spans="1:40" x14ac:dyDescent="0.25">
      <c r="A18" s="21" t="s">
        <v>52</v>
      </c>
      <c r="B18" s="1">
        <f>'TNSP stacked data'!B30</f>
        <v>-31410.127547509073</v>
      </c>
      <c r="C18" s="1">
        <f>'TNSP stacked data'!C30</f>
        <v>-40200.199613515375</v>
      </c>
      <c r="D18" s="1">
        <f>'TNSP stacked data'!D30</f>
        <v>13851.854072283051</v>
      </c>
      <c r="E18" s="1">
        <f>'TNSP stacked data'!E30</f>
        <v>-13692.659341605467</v>
      </c>
      <c r="F18" s="1">
        <f>'TNSP stacked data'!F30</f>
        <v>-4486.1282723678305</v>
      </c>
      <c r="G18" s="1">
        <f>'TNSP stacked data'!G30</f>
        <v>4816.4087055120035</v>
      </c>
      <c r="H18" s="1">
        <f>'TNSP stacked data'!H30</f>
        <v>-39842.228970293931</v>
      </c>
      <c r="I18" s="1">
        <f>'TNSP stacked data'!I30</f>
        <v>-22264.787777334524</v>
      </c>
      <c r="J18" s="1">
        <f>'TNSP stacked data'!J30</f>
        <v>-10962.295939582793</v>
      </c>
      <c r="K18" s="26"/>
      <c r="L18" s="1">
        <f>'TNSP stacked data'!L30</f>
        <v>-618.25429558995404</v>
      </c>
      <c r="M18" s="1">
        <f>'TNSP stacked data'!M30</f>
        <v>-758.21970322321124</v>
      </c>
      <c r="N18" s="1">
        <f>'TNSP stacked data'!N30</f>
        <v>-146.29061465704308</v>
      </c>
      <c r="O18" s="1">
        <f>'TNSP stacked data'!O30</f>
        <v>-687.67697337835205</v>
      </c>
      <c r="P18" s="1">
        <f>'TNSP stacked data'!P30</f>
        <v>-590.27650863979886</v>
      </c>
      <c r="Q18" s="1">
        <f>'TNSP stacked data'!Q30</f>
        <v>-359.0768917258597</v>
      </c>
      <c r="R18" s="1">
        <f>'TNSP stacked data'!R30</f>
        <v>-1215.7927318574193</v>
      </c>
      <c r="S18" s="1">
        <f>'TNSP stacked data'!S30</f>
        <v>-685.77754472266315</v>
      </c>
      <c r="T18" s="1">
        <f>'TNSP stacked data'!T30</f>
        <v>-540.98427694338579</v>
      </c>
      <c r="U18" s="26"/>
      <c r="V18" s="1">
        <f>'TNSP stacked data'!V30</f>
        <v>-15435.207255602018</v>
      </c>
      <c r="W18" s="1">
        <f>'TNSP stacked data'!W30</f>
        <v>-23508.148316262657</v>
      </c>
      <c r="X18" s="1">
        <f>'TNSP stacked data'!X30</f>
        <v>-10705.037683147379</v>
      </c>
      <c r="Y18" s="1">
        <f>'TNSP stacked data'!Y30</f>
        <v>-37542.787594124748</v>
      </c>
      <c r="Z18" s="1">
        <f>'TNSP stacked data'!Z30</f>
        <v>-36039.93630838181</v>
      </c>
      <c r="AA18" s="1">
        <f>'TNSP stacked data'!AA30</f>
        <v>-32947.376843011931</v>
      </c>
      <c r="AB18" s="1">
        <f>'TNSP stacked data'!AB30</f>
        <v>-71782.333592744806</v>
      </c>
      <c r="AC18" s="1">
        <f>'TNSP stacked data'!AC30</f>
        <v>-38975.226487215259</v>
      </c>
      <c r="AD18" s="1">
        <f>'TNSP stacked data'!AD30</f>
        <v>-35460.38298649303</v>
      </c>
      <c r="AE18" s="26"/>
      <c r="AF18" s="1">
        <f>'TNSP stacked data'!AF30</f>
        <v>-1248.7866486253711</v>
      </c>
      <c r="AG18" s="1">
        <f>'TNSP stacked data'!AG30</f>
        <v>-2895.9571595615098</v>
      </c>
      <c r="AH18" s="1">
        <f>'TNSP stacked data'!AH30</f>
        <v>-32092.290750463148</v>
      </c>
      <c r="AI18" s="1">
        <f>'TNSP stacked data'!AI30</f>
        <v>-40484.613078938739</v>
      </c>
      <c r="AJ18" s="1">
        <f>'TNSP stacked data'!AJ30</f>
        <v>-29266.290115657808</v>
      </c>
      <c r="AK18" s="1">
        <f>'TNSP stacked data'!AK30</f>
        <v>-28179.998787532997</v>
      </c>
      <c r="AL18" s="1">
        <f>'TNSP stacked data'!AL30</f>
        <v>-30932.090250893587</v>
      </c>
      <c r="AM18" s="1">
        <f>'TNSP stacked data'!AM30</f>
        <v>-19187.748651151102</v>
      </c>
      <c r="AN18" s="1">
        <f>'TNSP stacked data'!AN30</f>
        <v>-22636.281430990377</v>
      </c>
    </row>
    <row r="19" spans="1:40" x14ac:dyDescent="0.25">
      <c r="A19" s="21" t="s">
        <v>53</v>
      </c>
      <c r="B19" s="1">
        <f>'TNSP stacked data'!B31</f>
        <v>40095.728069970886</v>
      </c>
      <c r="C19" s="1">
        <f>'TNSP stacked data'!C31</f>
        <v>73309.039532107287</v>
      </c>
      <c r="D19" s="1">
        <f>'TNSP stacked data'!D31</f>
        <v>453808.97799758619</v>
      </c>
      <c r="E19" s="1">
        <f>'TNSP stacked data'!E31</f>
        <v>318705.18643258064</v>
      </c>
      <c r="F19" s="1">
        <f>'TNSP stacked data'!F31</f>
        <v>93882.712357052544</v>
      </c>
      <c r="G19" s="1">
        <f>'TNSP stacked data'!G31</f>
        <v>268299.10614887491</v>
      </c>
      <c r="H19" s="1">
        <f>'TNSP stacked data'!H31</f>
        <v>202283.45244766949</v>
      </c>
      <c r="I19" s="1">
        <f>'TNSP stacked data'!I31</f>
        <v>246889.63119632943</v>
      </c>
      <c r="J19" s="1">
        <f>'TNSP stacked data'!J31</f>
        <v>284402.04304227105</v>
      </c>
      <c r="K19" s="26"/>
      <c r="L19" s="1">
        <f>'TNSP stacked data'!L31</f>
        <v>55.446940012502054</v>
      </c>
      <c r="M19" s="1">
        <f>'TNSP stacked data'!M31</f>
        <v>0</v>
      </c>
      <c r="N19" s="1">
        <f>'TNSP stacked data'!N31</f>
        <v>0</v>
      </c>
      <c r="O19" s="1">
        <f>'TNSP stacked data'!O31</f>
        <v>5983.9271483253378</v>
      </c>
      <c r="P19" s="1">
        <f>'TNSP stacked data'!P31</f>
        <v>14416.173399757748</v>
      </c>
      <c r="Q19" s="1">
        <f>'TNSP stacked data'!Q31</f>
        <v>44.341964948160999</v>
      </c>
      <c r="R19" s="1">
        <f>'TNSP stacked data'!R31</f>
        <v>2980.2156886802559</v>
      </c>
      <c r="S19" s="1">
        <f>'TNSP stacked data'!S31</f>
        <v>0</v>
      </c>
      <c r="T19" s="1">
        <f>'TNSP stacked data'!T31</f>
        <v>0</v>
      </c>
      <c r="U19" s="26"/>
      <c r="V19" s="1">
        <f>'TNSP stacked data'!V31</f>
        <v>184601.19338189694</v>
      </c>
      <c r="W19" s="1">
        <f>'TNSP stacked data'!W31</f>
        <v>146322.74608689983</v>
      </c>
      <c r="X19" s="1">
        <f>'TNSP stacked data'!X31</f>
        <v>193822.63696044812</v>
      </c>
      <c r="Y19" s="1">
        <f>'TNSP stacked data'!Y31</f>
        <v>293155.54606070759</v>
      </c>
      <c r="Z19" s="1">
        <f>'TNSP stacked data'!Z31</f>
        <v>279693.33687131281</v>
      </c>
      <c r="AA19" s="1">
        <f>'TNSP stacked data'!AA31</f>
        <v>129783.95715355898</v>
      </c>
      <c r="AB19" s="1">
        <f>'TNSP stacked data'!AB31</f>
        <v>249894.05451009914</v>
      </c>
      <c r="AC19" s="1">
        <f>'TNSP stacked data'!AC31</f>
        <v>201253.36029752143</v>
      </c>
      <c r="AD19" s="1">
        <f>'TNSP stacked data'!AD31</f>
        <v>269621.34969215759</v>
      </c>
      <c r="AE19" s="26"/>
      <c r="AF19" s="1">
        <f>'TNSP stacked data'!AF31</f>
        <v>38441.473048366657</v>
      </c>
      <c r="AG19" s="1">
        <f>'TNSP stacked data'!AG31</f>
        <v>19591.691892486084</v>
      </c>
      <c r="AH19" s="1">
        <f>'TNSP stacked data'!AH31</f>
        <v>24508.173769135788</v>
      </c>
      <c r="AI19" s="1">
        <f>'TNSP stacked data'!AI31</f>
        <v>30331.245112954966</v>
      </c>
      <c r="AJ19" s="1">
        <f>'TNSP stacked data'!AJ31</f>
        <v>60027.46702739918</v>
      </c>
      <c r="AK19" s="1">
        <f>'TNSP stacked data'!AK31</f>
        <v>56358.140693013323</v>
      </c>
      <c r="AL19" s="1">
        <f>'TNSP stacked data'!AL31</f>
        <v>28621.520497525864</v>
      </c>
      <c r="AM19" s="1">
        <f>'TNSP stacked data'!AM31</f>
        <v>38138.994955971822</v>
      </c>
      <c r="AN19" s="1">
        <f>'TNSP stacked data'!AN31</f>
        <v>26832.848724646083</v>
      </c>
    </row>
    <row r="20" spans="1:40" x14ac:dyDescent="0.25">
      <c r="A20" s="21" t="s">
        <v>54</v>
      </c>
      <c r="B20" s="1">
        <f>'TNSP stacked data'!B32</f>
        <v>0</v>
      </c>
      <c r="C20" s="1">
        <f>'TNSP stacked data'!C32</f>
        <v>0</v>
      </c>
      <c r="D20" s="1">
        <f>'TNSP stacked data'!D32</f>
        <v>0</v>
      </c>
      <c r="E20" s="1">
        <f>'TNSP stacked data'!E32</f>
        <v>-159.08404928402678</v>
      </c>
      <c r="F20" s="1">
        <f>'TNSP stacked data'!F32</f>
        <v>0</v>
      </c>
      <c r="G20" s="1">
        <f>'TNSP stacked data'!G32</f>
        <v>0</v>
      </c>
      <c r="H20" s="1">
        <f>'TNSP stacked data'!H32</f>
        <v>-7928.9786696491874</v>
      </c>
      <c r="I20" s="1">
        <f>'TNSP stacked data'!I32</f>
        <v>0</v>
      </c>
      <c r="J20" s="1">
        <f>'TNSP stacked data'!J32</f>
        <v>0</v>
      </c>
      <c r="K20" s="26"/>
      <c r="L20" s="1">
        <f>'TNSP stacked data'!L32</f>
        <v>0</v>
      </c>
      <c r="M20" s="1">
        <f>'TNSP stacked data'!M32</f>
        <v>0</v>
      </c>
      <c r="N20" s="1">
        <f>'TNSP stacked data'!N32</f>
        <v>0</v>
      </c>
      <c r="O20" s="1">
        <f>'TNSP stacked data'!O32</f>
        <v>0</v>
      </c>
      <c r="P20" s="1">
        <f>'TNSP stacked data'!P32</f>
        <v>0</v>
      </c>
      <c r="Q20" s="1">
        <f>'TNSP stacked data'!Q32</f>
        <v>0</v>
      </c>
      <c r="R20" s="1">
        <f>'TNSP stacked data'!R32</f>
        <v>0</v>
      </c>
      <c r="S20" s="1">
        <f>'TNSP stacked data'!S32</f>
        <v>0</v>
      </c>
      <c r="T20" s="1">
        <f>'TNSP stacked data'!T32</f>
        <v>0</v>
      </c>
      <c r="U20" s="26"/>
      <c r="V20" s="1">
        <f>'TNSP stacked data'!V32</f>
        <v>-3.3559847251643582</v>
      </c>
      <c r="W20" s="1">
        <f>'TNSP stacked data'!W32</f>
        <v>0</v>
      </c>
      <c r="X20" s="1">
        <f>'TNSP stacked data'!X32</f>
        <v>0</v>
      </c>
      <c r="Y20" s="1">
        <f>'TNSP stacked data'!Y32</f>
        <v>-2381.6489501695628</v>
      </c>
      <c r="Z20" s="1">
        <f>'TNSP stacked data'!Z32</f>
        <v>0</v>
      </c>
      <c r="AA20" s="1">
        <f>'TNSP stacked data'!AA32</f>
        <v>-448.93781866443641</v>
      </c>
      <c r="AB20" s="1">
        <f>'TNSP stacked data'!AB32</f>
        <v>0</v>
      </c>
      <c r="AC20" s="1">
        <f>'TNSP stacked data'!AC32</f>
        <v>0</v>
      </c>
      <c r="AD20" s="1">
        <f>'TNSP stacked data'!AD32</f>
        <v>-5.6936358125655202</v>
      </c>
      <c r="AE20" s="26"/>
      <c r="AF20" s="1">
        <f>'TNSP stacked data'!AF32</f>
        <v>-220.37633028595712</v>
      </c>
      <c r="AG20" s="1">
        <f>'TNSP stacked data'!AG32</f>
        <v>-1339.3440120524231</v>
      </c>
      <c r="AH20" s="1">
        <f>'TNSP stacked data'!AH32</f>
        <v>-1243.6561524057322</v>
      </c>
      <c r="AI20" s="1">
        <f>'TNSP stacked data'!AI32</f>
        <v>-693.55724439108667</v>
      </c>
      <c r="AJ20" s="1">
        <f>'TNSP stacked data'!AJ32</f>
        <v>-1033.9261022613568</v>
      </c>
      <c r="AK20" s="1">
        <f>'TNSP stacked data'!AK32</f>
        <v>-1941.4182067225302</v>
      </c>
      <c r="AL20" s="1">
        <f>'TNSP stacked data'!AL32</f>
        <v>-1188.9246175444807</v>
      </c>
      <c r="AM20" s="1">
        <f>'TNSP stacked data'!AM32</f>
        <v>-1138.9822765593105</v>
      </c>
      <c r="AN20" s="1">
        <f>'TNSP stacked data'!AN32</f>
        <v>-653.20297245470817</v>
      </c>
    </row>
    <row r="21" spans="1:40" x14ac:dyDescent="0.25">
      <c r="A21" s="21" t="s">
        <v>55</v>
      </c>
      <c r="B21" s="1">
        <f>'TNSP stacked data'!B33</f>
        <v>1533742.862114456</v>
      </c>
      <c r="C21" s="1">
        <f>'TNSP stacked data'!C33</f>
        <v>1566851.702033048</v>
      </c>
      <c r="D21" s="1">
        <f>'TNSP stacked data'!D33</f>
        <v>2012243.5117911182</v>
      </c>
      <c r="E21" s="1">
        <f>'TNSP stacked data'!E33</f>
        <v>2317096.9548328095</v>
      </c>
      <c r="F21" s="1">
        <f>'TNSP stacked data'!F33</f>
        <v>2406493.5389174945</v>
      </c>
      <c r="G21" s="1">
        <f>'TNSP stacked data'!G33</f>
        <v>2679609.0537718814</v>
      </c>
      <c r="H21" s="1">
        <f>'TNSP stacked data'!H33</f>
        <v>2834121.2985796081</v>
      </c>
      <c r="I21" s="1">
        <f>'TNSP stacked data'!I33</f>
        <v>3119961.3226594287</v>
      </c>
      <c r="J21" s="1">
        <f>'TNSP stacked data'!J33</f>
        <v>3393401.0697621168</v>
      </c>
      <c r="K21" s="26"/>
      <c r="L21" s="1">
        <f>'TNSP stacked data'!L33</f>
        <v>27942.154722202511</v>
      </c>
      <c r="M21" s="1">
        <f>'TNSP stacked data'!M33</f>
        <v>27183.9350189793</v>
      </c>
      <c r="N21" s="1">
        <f>'TNSP stacked data'!N33</f>
        <v>27037.644404322262</v>
      </c>
      <c r="O21" s="1">
        <f>'TNSP stacked data'!O33</f>
        <v>32333.894579269247</v>
      </c>
      <c r="P21" s="1">
        <f>'TNSP stacked data'!P33</f>
        <v>46159.791470387194</v>
      </c>
      <c r="Q21" s="1">
        <f>'TNSP stacked data'!Q33</f>
        <v>45845.056543609491</v>
      </c>
      <c r="R21" s="1">
        <f>'TNSP stacked data'!R33</f>
        <v>47609.479500432324</v>
      </c>
      <c r="S21" s="1">
        <f>'TNSP stacked data'!S33</f>
        <v>49249.698827965622</v>
      </c>
      <c r="T21" s="1">
        <f>'TNSP stacked data'!T33</f>
        <v>48708.714551022233</v>
      </c>
      <c r="U21" s="26"/>
      <c r="V21" s="1">
        <f>'TNSP stacked data'!V33</f>
        <v>1056266.9613883924</v>
      </c>
      <c r="W21" s="1">
        <f>'TNSP stacked data'!W33</f>
        <v>1179081.559159029</v>
      </c>
      <c r="X21" s="1">
        <f>'TNSP stacked data'!X33</f>
        <v>1404016.7822125396</v>
      </c>
      <c r="Y21" s="1">
        <f>'TNSP stacked data'!Y33</f>
        <v>1657247.8917289537</v>
      </c>
      <c r="Z21" s="1">
        <f>'TNSP stacked data'!Z33</f>
        <v>1900901.2922918841</v>
      </c>
      <c r="AA21" s="1">
        <f>'TNSP stacked data'!AA33</f>
        <v>1997288.9347837672</v>
      </c>
      <c r="AB21" s="1">
        <f>'TNSP stacked data'!AB33</f>
        <v>2175400.6557011218</v>
      </c>
      <c r="AC21" s="1">
        <f>'TNSP stacked data'!AC33</f>
        <v>2181590.1317837206</v>
      </c>
      <c r="AD21" s="1">
        <f>'TNSP stacked data'!AD33</f>
        <v>2415745.4048535721</v>
      </c>
      <c r="AE21" s="26"/>
      <c r="AF21" s="1">
        <f>'TNSP stacked data'!AF33</f>
        <v>186513.92733359773</v>
      </c>
      <c r="AG21" s="1">
        <f>'TNSP stacked data'!AG33</f>
        <v>201870.31805446988</v>
      </c>
      <c r="AH21" s="1">
        <f>'TNSP stacked data'!AH33</f>
        <v>212451.88685780345</v>
      </c>
      <c r="AI21" s="1">
        <f>'TNSP stacked data'!AI33</f>
        <v>201604.9616474286</v>
      </c>
      <c r="AJ21" s="1">
        <f>'TNSP stacked data'!AJ33</f>
        <v>231332.21245690863</v>
      </c>
      <c r="AK21" s="1">
        <f>'TNSP stacked data'!AK33</f>
        <v>257568.93615566645</v>
      </c>
      <c r="AL21" s="1">
        <f>'TNSP stacked data'!AL33</f>
        <v>254069.44178475416</v>
      </c>
      <c r="AM21" s="1">
        <f>'TNSP stacked data'!AM33</f>
        <v>276261.94043866731</v>
      </c>
      <c r="AN21" s="1">
        <f>'TNSP stacked data'!AN33</f>
        <v>279805.30475986825</v>
      </c>
    </row>
    <row r="22" spans="1:40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</row>
    <row r="23" spans="1:40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V23" s="14"/>
      <c r="W23" s="14"/>
      <c r="X23" s="14"/>
      <c r="Y23" s="14"/>
      <c r="Z23" s="14"/>
      <c r="AA23" s="14"/>
      <c r="AB23" s="14"/>
      <c r="AC23" s="14"/>
      <c r="AD23" s="14"/>
    </row>
    <row r="24" spans="1:40" x14ac:dyDescent="0.25">
      <c r="A24" s="24" t="s">
        <v>62</v>
      </c>
      <c r="B24" s="1">
        <f>B15</f>
        <v>1525057.2615919942</v>
      </c>
      <c r="C24" s="1">
        <f t="shared" ref="C24:I24" si="8">C15</f>
        <v>1533742.862114456</v>
      </c>
      <c r="D24" s="1">
        <f t="shared" si="8"/>
        <v>1544582.679721249</v>
      </c>
      <c r="E24" s="1">
        <f t="shared" si="8"/>
        <v>2012243.5117911182</v>
      </c>
      <c r="F24" s="1">
        <f t="shared" si="8"/>
        <v>2317096.9548328095</v>
      </c>
      <c r="G24" s="1">
        <f t="shared" si="8"/>
        <v>2406493.5389174945</v>
      </c>
      <c r="H24" s="1">
        <f t="shared" si="8"/>
        <v>2679609.0537718814</v>
      </c>
      <c r="I24" s="1">
        <f t="shared" si="8"/>
        <v>2895336.4792404338</v>
      </c>
      <c r="J24" s="1">
        <f t="shared" ref="J24" si="9">J15</f>
        <v>3119961.3226594287</v>
      </c>
      <c r="L24" s="1">
        <f>L15</f>
        <v>28504.962077779965</v>
      </c>
      <c r="M24" s="1">
        <f t="shared" ref="M24:S24" si="10">M15</f>
        <v>27942.154722202511</v>
      </c>
      <c r="N24" s="1">
        <f t="shared" si="10"/>
        <v>27183.935018979304</v>
      </c>
      <c r="O24" s="1">
        <f t="shared" si="10"/>
        <v>27037.644404322262</v>
      </c>
      <c r="P24" s="1">
        <f t="shared" si="10"/>
        <v>32333.894579269247</v>
      </c>
      <c r="Q24" s="1">
        <f t="shared" si="10"/>
        <v>46159.791470387194</v>
      </c>
      <c r="R24" s="1">
        <f t="shared" si="10"/>
        <v>45845.056543609491</v>
      </c>
      <c r="S24" s="1">
        <f t="shared" si="10"/>
        <v>49935.476372688288</v>
      </c>
      <c r="T24" s="1">
        <f t="shared" ref="T24" si="11">T15</f>
        <v>49249.698827965622</v>
      </c>
      <c r="V24" s="1">
        <f>V15</f>
        <v>887104.33124682226</v>
      </c>
      <c r="W24" s="1">
        <f t="shared" ref="W24:AC24" si="12">W15</f>
        <v>1056266.9613883919</v>
      </c>
      <c r="X24" s="1">
        <f t="shared" si="12"/>
        <v>1220899.182935239</v>
      </c>
      <c r="Y24" s="1">
        <f t="shared" si="12"/>
        <v>1404016.7822125403</v>
      </c>
      <c r="Z24" s="1">
        <f t="shared" si="12"/>
        <v>1657247.8917289532</v>
      </c>
      <c r="AA24" s="1">
        <f t="shared" si="12"/>
        <v>1900901.2922918843</v>
      </c>
      <c r="AB24" s="1">
        <f t="shared" si="12"/>
        <v>1997288.934783767</v>
      </c>
      <c r="AC24" s="1">
        <f t="shared" si="12"/>
        <v>2019311.9979734141</v>
      </c>
      <c r="AD24" s="1">
        <f t="shared" ref="AD24" si="13">AD15</f>
        <v>2181590.1317837201</v>
      </c>
      <c r="AF24" s="1">
        <f>AF15</f>
        <v>149541.61726414241</v>
      </c>
      <c r="AG24" s="1">
        <f t="shared" ref="AG24:AM24" si="14">AG15</f>
        <v>186513.92733359773</v>
      </c>
      <c r="AH24" s="1">
        <f t="shared" si="14"/>
        <v>221279.65999153655</v>
      </c>
      <c r="AI24" s="1">
        <f t="shared" si="14"/>
        <v>212451.88685780345</v>
      </c>
      <c r="AJ24" s="1">
        <f t="shared" si="14"/>
        <v>201604.9616474286</v>
      </c>
      <c r="AK24" s="1">
        <f t="shared" si="14"/>
        <v>231332.21245690863</v>
      </c>
      <c r="AL24" s="1">
        <f t="shared" si="14"/>
        <v>257568.93615566636</v>
      </c>
      <c r="AM24" s="1">
        <f t="shared" si="14"/>
        <v>258449.67641040584</v>
      </c>
      <c r="AN24" s="1">
        <f t="shared" ref="AN24" si="15">AN15</f>
        <v>276261.94043866725</v>
      </c>
    </row>
    <row r="25" spans="1:40" x14ac:dyDescent="0.25">
      <c r="A25" s="24" t="s">
        <v>63</v>
      </c>
      <c r="B25" s="1">
        <f>WACC!C14*B15</f>
        <v>610022.90463679773</v>
      </c>
      <c r="C25" s="1">
        <f>WACC!D14*C15</f>
        <v>613497.14484578243</v>
      </c>
      <c r="D25" s="1">
        <f>WACC!E14*D15</f>
        <v>617833.07188849966</v>
      </c>
      <c r="E25" s="1">
        <f>WACC!F14*E15</f>
        <v>804897.40471644734</v>
      </c>
      <c r="F25" s="1">
        <f>WACC!G14*F15</f>
        <v>926838.78193312383</v>
      </c>
      <c r="G25" s="1">
        <f>WACC!H14*G15</f>
        <v>962597.41556699784</v>
      </c>
      <c r="H25" s="1">
        <f>WACC!I14*H15</f>
        <v>1071843.6215087527</v>
      </c>
      <c r="I25" s="1">
        <f>WACC!J14*I15</f>
        <v>1158134.5916961737</v>
      </c>
      <c r="J25" s="1">
        <f>WACC!K14*J15</f>
        <v>1247984.5290637715</v>
      </c>
      <c r="L25" s="1">
        <f>WACC!C14*L24</f>
        <v>11401.984831111986</v>
      </c>
      <c r="M25" s="1">
        <f>WACC!D14*M24</f>
        <v>11176.861888881005</v>
      </c>
      <c r="N25" s="1">
        <f>WACC!E14*N24</f>
        <v>10873.574007591722</v>
      </c>
      <c r="O25" s="1">
        <f>WACC!F14*O24</f>
        <v>10815.057761728905</v>
      </c>
      <c r="P25" s="1">
        <f>WACC!G14*P24</f>
        <v>12933.5578317077</v>
      </c>
      <c r="Q25" s="1">
        <f>WACC!H14*Q24</f>
        <v>18463.91658815488</v>
      </c>
      <c r="R25" s="1">
        <f>WACC!I14*R24</f>
        <v>18338.022617443796</v>
      </c>
      <c r="S25" s="1">
        <f>WACC!J14*S24</f>
        <v>19974.190549075316</v>
      </c>
      <c r="T25" s="1">
        <f>WACC!K14*T24</f>
        <v>19699.879531186249</v>
      </c>
      <c r="V25" s="1">
        <f>WACC!C14*V24</f>
        <v>354841.7324987289</v>
      </c>
      <c r="W25" s="1">
        <f>WACC!D14*W24</f>
        <v>422506.78455535677</v>
      </c>
      <c r="X25" s="1">
        <f>WACC!E14*X24</f>
        <v>488359.67317409563</v>
      </c>
      <c r="Y25" s="1">
        <f>WACC!F14*Y24</f>
        <v>561606.71288501611</v>
      </c>
      <c r="Z25" s="1">
        <f>WACC!G14*Z24</f>
        <v>662899.15669158136</v>
      </c>
      <c r="AA25" s="1">
        <f>WACC!H14*AA24</f>
        <v>760360.51691675372</v>
      </c>
      <c r="AB25" s="1">
        <f>WACC!I14*AB24</f>
        <v>798915.57391350681</v>
      </c>
      <c r="AC25" s="1">
        <f>WACC!J14*AC24</f>
        <v>807724.7991893657</v>
      </c>
      <c r="AD25" s="1">
        <f>WACC!K14*AD24</f>
        <v>872636.05271348811</v>
      </c>
      <c r="AF25" s="1">
        <f>WACC!C14*AF24</f>
        <v>59816.646905656962</v>
      </c>
      <c r="AG25" s="1">
        <f>WACC!D14*AG24</f>
        <v>74605.570933439099</v>
      </c>
      <c r="AH25" s="1">
        <f>WACC!E14*AH24</f>
        <v>88511.863996614629</v>
      </c>
      <c r="AI25" s="1">
        <f>WACC!F14*AI24</f>
        <v>84980.75474312139</v>
      </c>
      <c r="AJ25" s="1">
        <f>WACC!G14*AJ24</f>
        <v>80641.984658971443</v>
      </c>
      <c r="AK25" s="1">
        <f>WACC!H14*AK24</f>
        <v>92532.884982763455</v>
      </c>
      <c r="AL25" s="1">
        <f>WACC!I14*AL24</f>
        <v>103027.57446226655</v>
      </c>
      <c r="AM25" s="1">
        <f>WACC!J14*AM24</f>
        <v>103379.87056416234</v>
      </c>
      <c r="AN25" s="1">
        <f>WACC!K14*AN24</f>
        <v>110504.7761754669</v>
      </c>
    </row>
    <row r="26" spans="1:40" x14ac:dyDescent="0.25">
      <c r="A26" s="24" t="s">
        <v>64</v>
      </c>
      <c r="B26" s="1">
        <f>WACC!C15*B24</f>
        <v>915034.35695519648</v>
      </c>
      <c r="C26" s="1">
        <f>WACC!D15*C24</f>
        <v>920245.71726867359</v>
      </c>
      <c r="D26" s="1">
        <f>WACC!E15*D24</f>
        <v>926749.60783274937</v>
      </c>
      <c r="E26" s="1">
        <f>WACC!F15*E24</f>
        <v>1207346.107074671</v>
      </c>
      <c r="F26" s="1">
        <f>WACC!G15*F24</f>
        <v>1390258.1728996856</v>
      </c>
      <c r="G26" s="1">
        <f>WACC!H15*G24</f>
        <v>1443896.1233504966</v>
      </c>
      <c r="H26" s="1">
        <f>WACC!I15*H24</f>
        <v>1607765.4322631287</v>
      </c>
      <c r="I26" s="1">
        <f>WACC!J15*I24</f>
        <v>1737201.8875442601</v>
      </c>
      <c r="J26" s="1">
        <f>WACC!K15*J24</f>
        <v>1871976.7935956572</v>
      </c>
      <c r="L26" s="1">
        <f>WACC!C15*L24</f>
        <v>17102.977246667979</v>
      </c>
      <c r="M26" s="1">
        <f>WACC!D15*M24</f>
        <v>16765.292833321506</v>
      </c>
      <c r="N26" s="1">
        <f>WACC!E15*N24</f>
        <v>16310.361011387582</v>
      </c>
      <c r="O26" s="1">
        <f>WACC!F15*O24</f>
        <v>16222.586642593356</v>
      </c>
      <c r="P26" s="1">
        <f>WACC!G15*P24</f>
        <v>19400.336747561549</v>
      </c>
      <c r="Q26" s="1">
        <f>WACC!H15*Q24</f>
        <v>27695.874882232314</v>
      </c>
      <c r="R26" s="1">
        <f>WACC!I15*R24</f>
        <v>27507.033926165695</v>
      </c>
      <c r="S26" s="1">
        <f>WACC!J15*S24</f>
        <v>29961.285823612972</v>
      </c>
      <c r="T26" s="1">
        <f>WACC!K15*T24</f>
        <v>29549.819296779373</v>
      </c>
      <c r="V26" s="1">
        <f>WACC!C15*V24</f>
        <v>532262.59874809335</v>
      </c>
      <c r="W26" s="1">
        <f>WACC!D15*W24</f>
        <v>633760.17683303508</v>
      </c>
      <c r="X26" s="1">
        <f>WACC!E15*X24</f>
        <v>732539.50976114336</v>
      </c>
      <c r="Y26" s="1">
        <f>WACC!F15*Y24</f>
        <v>842410.06932752416</v>
      </c>
      <c r="Z26" s="1">
        <f>WACC!G15*Z24</f>
        <v>994348.73503737187</v>
      </c>
      <c r="AA26" s="1">
        <f>WACC!H15*AA24</f>
        <v>1140540.7753751306</v>
      </c>
      <c r="AB26" s="1">
        <f>WACC!I15*AB24</f>
        <v>1198373.36087026</v>
      </c>
      <c r="AC26" s="1">
        <f>WACC!J15*AC24</f>
        <v>1211587.1987840484</v>
      </c>
      <c r="AD26" s="1">
        <f>WACC!K15*AD24</f>
        <v>1308954.0790702321</v>
      </c>
      <c r="AF26" s="1">
        <f>WACC!C15*AF24</f>
        <v>89724.970358485443</v>
      </c>
      <c r="AG26" s="1">
        <f>WACC!D15*AG24</f>
        <v>111908.35640015863</v>
      </c>
      <c r="AH26" s="1">
        <f>WACC!E15*AH24</f>
        <v>132767.79599492194</v>
      </c>
      <c r="AI26" s="1">
        <f>WACC!F15*AI24</f>
        <v>127471.13211468206</v>
      </c>
      <c r="AJ26" s="1">
        <f>WACC!G15*AJ24</f>
        <v>120962.97698845716</v>
      </c>
      <c r="AK26" s="1">
        <f>WACC!H15*AK24</f>
        <v>138799.32747414516</v>
      </c>
      <c r="AL26" s="1">
        <f>WACC!I15*AL24</f>
        <v>154541.36169339981</v>
      </c>
      <c r="AM26" s="1">
        <f>WACC!J15*AM24</f>
        <v>155069.80584624349</v>
      </c>
      <c r="AN26" s="1">
        <f>WACC!K15*AN24</f>
        <v>165757.16426320033</v>
      </c>
    </row>
    <row r="27" spans="1:40" x14ac:dyDescent="0.25">
      <c r="A27" s="24" t="s">
        <v>65</v>
      </c>
      <c r="B27" s="1">
        <f>(WACC!C3+WACC!C9*WACC!C16)*B25</f>
        <v>60861.45230204142</v>
      </c>
      <c r="C27" s="1">
        <f>(WACC!D3+WACC!D9*WACC!D16)*C25</f>
        <v>60993.416027813022</v>
      </c>
      <c r="D27" s="1">
        <f>(WACC!E3+WACC!E9*WACC!E16)*D25</f>
        <v>63938.80605066639</v>
      </c>
      <c r="E27" s="1">
        <f>(WACC!F3+WACC!F9*WACC!F16)*E25</f>
        <v>86256.250603594817</v>
      </c>
      <c r="F27" s="1">
        <f>(WACC!G3+WACC!G9*WACC!G16)*F25</f>
        <v>88699.724971574746</v>
      </c>
      <c r="G27" s="1">
        <f>(WACC!H3+WACC!H9*WACC!H16)*G25</f>
        <v>97111.415294601669</v>
      </c>
      <c r="H27" s="1">
        <f>(WACC!I3+WACC!I9*WACC!I16)*H25</f>
        <v>105876.70882595402</v>
      </c>
      <c r="I27" s="1">
        <f>(WACC!J3+WACC!J9*WACC!J16)*I25</f>
        <v>99871.643687337739</v>
      </c>
      <c r="J27" s="1">
        <f>(WACC!K3+WACC!K9*WACC!K16)*J25</f>
        <v>97745.103314124965</v>
      </c>
      <c r="L27" s="1">
        <f>(WACC!C3+WACC!C9*WACC!C16)*L25</f>
        <v>1137.5660662454773</v>
      </c>
      <c r="M27" s="1">
        <f>(WACC!D3+WACC!D9*WACC!D16)*M25</f>
        <v>1111.1950443474241</v>
      </c>
      <c r="N27" s="1">
        <f>(WACC!E3+WACC!E9*WACC!E16)*N25</f>
        <v>1125.293175750302</v>
      </c>
      <c r="O27" s="1">
        <f>(WACC!F3+WACC!F9*WACC!F16)*O25</f>
        <v>1158.9878748791291</v>
      </c>
      <c r="P27" s="1">
        <f>(WACC!G3+WACC!G9*WACC!G16)*P25</f>
        <v>1237.7589770075097</v>
      </c>
      <c r="Q27" s="1">
        <f>(WACC!H3+WACC!H9*WACC!H16)*Q25</f>
        <v>1862.7279096745035</v>
      </c>
      <c r="R27" s="1">
        <f>(WACC!I3+WACC!I9*WACC!I16)*R25</f>
        <v>1811.4298038904747</v>
      </c>
      <c r="S27" s="1">
        <f>(WACC!J3+WACC!J9*WACC!J16)*S25</f>
        <v>1722.472721014771</v>
      </c>
      <c r="T27" s="1">
        <f>(WACC!K3+WACC!K9*WACC!K16)*T25</f>
        <v>1542.9412105742699</v>
      </c>
      <c r="V27" s="1">
        <f>(WACC!C3+WACC!C9*WACC!C16)*V25</f>
        <v>35402.249674712308</v>
      </c>
      <c r="W27" s="1">
        <f>(WACC!D3+WACC!D9*WACC!D16)*W25</f>
        <v>42005.300760505408</v>
      </c>
      <c r="X27" s="1">
        <f>(WACC!E3+WACC!E9*WACC!E16)*X25</f>
        <v>50539.75879051118</v>
      </c>
      <c r="Y27" s="1">
        <f>(WACC!F3+WACC!F9*WACC!F16)*Y25</f>
        <v>60184.17885734947</v>
      </c>
      <c r="Z27" s="1">
        <f>(WACC!G3+WACC!G9*WACC!G16)*Z25</f>
        <v>63440.345860144153</v>
      </c>
      <c r="AA27" s="1">
        <f>(WACC!H3+WACC!H9*WACC!H16)*AA25</f>
        <v>76708.793040366872</v>
      </c>
      <c r="AB27" s="1">
        <f>(WACC!I3+WACC!I9*WACC!I16)*AB25</f>
        <v>78916.877330196978</v>
      </c>
      <c r="AC27" s="1">
        <f>(WACC!J3+WACC!J9*WACC!J16)*AC25</f>
        <v>69654.083316794247</v>
      </c>
      <c r="AD27" s="1">
        <f>(WACC!K3+WACC!K9*WACC!K16)*AD25</f>
        <v>68346.921890208396</v>
      </c>
      <c r="AF27" s="1">
        <f>(WACC!C3+WACC!C9*WACC!C16)*AF25</f>
        <v>5967.8546081548084</v>
      </c>
      <c r="AG27" s="1">
        <f>(WACC!D3+WACC!D9*WACC!D16)*AG25</f>
        <v>7417.2286931826429</v>
      </c>
      <c r="AH27" s="1">
        <f>(WACC!E3+WACC!E9*WACC!E16)*AH25</f>
        <v>9159.9869977239523</v>
      </c>
      <c r="AI27" s="1">
        <f>(WACC!F3+WACC!F9*WACC!F16)*AI25</f>
        <v>9106.9013698554445</v>
      </c>
      <c r="AJ27" s="1">
        <f>(WACC!G3+WACC!G9*WACC!G16)*AJ25</f>
        <v>7717.5469993753859</v>
      </c>
      <c r="AK27" s="1">
        <f>(WACC!H3+WACC!H9*WACC!H16)*AK25</f>
        <v>9335.1584750263828</v>
      </c>
      <c r="AL27" s="1">
        <f>(WACC!I3+WACC!I9*WACC!I16)*AL25</f>
        <v>10177.063410641023</v>
      </c>
      <c r="AM27" s="1">
        <f>(WACC!J3+WACC!J9*WACC!J16)*AM25</f>
        <v>8914.9548519277068</v>
      </c>
      <c r="AN27" s="1">
        <f>(WACC!K3+WACC!K9*WACC!K16)*AN25</f>
        <v>8654.9957250498301</v>
      </c>
    </row>
    <row r="28" spans="1:40" x14ac:dyDescent="0.25">
      <c r="A28" s="24" t="s">
        <v>66</v>
      </c>
      <c r="B28" s="1">
        <f>WACC!C7*B26</f>
        <v>62986.767484260927</v>
      </c>
      <c r="C28" s="1">
        <f>WACC!D7*C26</f>
        <v>60703.305991179499</v>
      </c>
      <c r="D28" s="1">
        <f>WACC!E7*D26</f>
        <v>65309.000466946258</v>
      </c>
      <c r="E28" s="1">
        <f>WACC!F7*E26</f>
        <v>103746.96978964341</v>
      </c>
      <c r="F28" s="1">
        <f>WACC!G7*F26</f>
        <v>115835.48717793766</v>
      </c>
      <c r="G28" s="1">
        <f>WACC!H7*G26</f>
        <v>134758.59762549144</v>
      </c>
      <c r="H28" s="1">
        <f>WACC!I7*H26</f>
        <v>151620.72269587073</v>
      </c>
      <c r="I28" s="1">
        <f>WACC!J7*I26</f>
        <v>132489.30356513677</v>
      </c>
      <c r="J28" s="1">
        <f>WACC!K7*J26</f>
        <v>114054.67503610383</v>
      </c>
      <c r="L28" s="1">
        <f>WACC!C7*L26</f>
        <v>1177.2904950903694</v>
      </c>
      <c r="M28" s="1">
        <f>WACC!D7*M26</f>
        <v>1105.9097388830503</v>
      </c>
      <c r="N28" s="1">
        <f>WACC!E7*N26</f>
        <v>1149.4079586392584</v>
      </c>
      <c r="O28" s="1">
        <f>WACC!F7*O26</f>
        <v>1394.003091952583</v>
      </c>
      <c r="P28" s="1">
        <f>WACC!G7*P26</f>
        <v>1616.4245622686867</v>
      </c>
      <c r="Q28" s="1">
        <f>WACC!H7*Q26</f>
        <v>2584.8516377204219</v>
      </c>
      <c r="R28" s="1">
        <f>WACC!I7*R26</f>
        <v>2594.0577396507342</v>
      </c>
      <c r="S28" s="1">
        <f>WACC!J7*S26</f>
        <v>2285.0250861158775</v>
      </c>
      <c r="T28" s="1">
        <f>WACC!K7*T26</f>
        <v>1800.3935993224377</v>
      </c>
      <c r="V28" s="1">
        <f>WACC!C7*V26</f>
        <v>36638.515584782748</v>
      </c>
      <c r="W28" s="1">
        <f>WACC!D7*W26</f>
        <v>41805.506091899275</v>
      </c>
      <c r="X28" s="1">
        <f>WACC!E7*X26</f>
        <v>51622.81459921701</v>
      </c>
      <c r="Y28" s="1">
        <f>WACC!F7*Y26</f>
        <v>72388.10105974754</v>
      </c>
      <c r="Z28" s="1">
        <f>WACC!G7*Z26</f>
        <v>82848.547408705592</v>
      </c>
      <c r="AA28" s="1">
        <f>WACC!H7*AA26</f>
        <v>106446.4908095983</v>
      </c>
      <c r="AB28" s="1">
        <f>WACC!I7*AB26</f>
        <v>113012.90063119816</v>
      </c>
      <c r="AC28" s="1">
        <f>WACC!J7*AC26</f>
        <v>92402.814736893226</v>
      </c>
      <c r="AD28" s="1">
        <f>WACC!K7*AD26</f>
        <v>79751.166059478768</v>
      </c>
      <c r="AF28" s="1">
        <f>WACC!C7*AF26</f>
        <v>6176.2553531952726</v>
      </c>
      <c r="AG28" s="1">
        <f>WACC!D7*AG26</f>
        <v>7381.9492707788013</v>
      </c>
      <c r="AH28" s="1">
        <f>WACC!E7*AH26</f>
        <v>9356.2834851424359</v>
      </c>
      <c r="AI28" s="1">
        <f>WACC!F7*AI26</f>
        <v>10953.564694548395</v>
      </c>
      <c r="AJ28" s="1">
        <f>WACC!G7*AJ26</f>
        <v>10078.563566885518</v>
      </c>
      <c r="AK28" s="1">
        <f>WACC!H7*AK26</f>
        <v>12954.119357543819</v>
      </c>
      <c r="AL28" s="1">
        <f>WACC!I7*AL26</f>
        <v>14574.061909873417</v>
      </c>
      <c r="AM28" s="1">
        <f>WACC!J7*AM26</f>
        <v>11826.541709318933</v>
      </c>
      <c r="AN28" s="1">
        <f>WACC!K7*AN26</f>
        <v>10099.152708315527</v>
      </c>
    </row>
    <row r="29" spans="1:40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L29" s="14"/>
      <c r="M29" s="14"/>
      <c r="N29" s="14"/>
      <c r="O29" s="14"/>
      <c r="P29" s="14"/>
      <c r="Q29" s="14"/>
      <c r="R29" s="14"/>
      <c r="S29" s="14"/>
      <c r="T29" s="14"/>
      <c r="V29" s="14"/>
      <c r="W29" s="14"/>
      <c r="X29" s="14"/>
      <c r="Y29" s="14"/>
      <c r="Z29" s="14"/>
      <c r="AA29" s="14"/>
      <c r="AB29" s="14"/>
      <c r="AC29" s="14"/>
      <c r="AD29" s="14"/>
      <c r="AF29" s="14"/>
      <c r="AG29" s="14"/>
      <c r="AH29" s="14"/>
      <c r="AI29" s="14"/>
      <c r="AJ29" s="14"/>
      <c r="AK29" s="14"/>
      <c r="AL29" s="14"/>
      <c r="AM29" s="14"/>
      <c r="AN29" s="14"/>
    </row>
    <row r="30" spans="1:40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9"/>
      <c r="L30" s="18"/>
      <c r="M30" s="18"/>
      <c r="N30" s="18"/>
      <c r="O30" s="18"/>
      <c r="P30" s="18"/>
      <c r="Q30" s="18"/>
      <c r="R30" s="18"/>
      <c r="S30" s="18"/>
      <c r="T30" s="18"/>
      <c r="U30" s="19"/>
      <c r="V30" s="18"/>
      <c r="W30" s="18"/>
      <c r="X30" s="18"/>
      <c r="Y30" s="18"/>
      <c r="Z30" s="18"/>
      <c r="AA30" s="18"/>
      <c r="AB30" s="18"/>
      <c r="AC30" s="18"/>
      <c r="AD30" s="18"/>
      <c r="AE30" s="19"/>
      <c r="AF30" s="18"/>
      <c r="AG30" s="18"/>
      <c r="AH30" s="18"/>
      <c r="AI30" s="18"/>
      <c r="AJ30" s="18"/>
      <c r="AK30" s="18"/>
      <c r="AL30" s="18"/>
      <c r="AM30" s="18"/>
      <c r="AN30" s="18"/>
    </row>
    <row r="31" spans="1:40" x14ac:dyDescent="0.25">
      <c r="A31" s="24" t="s">
        <v>44</v>
      </c>
      <c r="B31" s="1">
        <f>B15*WACC!C21</f>
        <v>123848.21978630235</v>
      </c>
      <c r="C31" s="1">
        <f>C15*WACC!D21</f>
        <v>121696.7220189925</v>
      </c>
      <c r="D31" s="1">
        <f>D15*WACC!E21</f>
        <v>129247.80651761265</v>
      </c>
      <c r="E31" s="1">
        <f>E15*WACC!F21</f>
        <v>190003.22039323821</v>
      </c>
      <c r="F31" s="1">
        <f>F15*WACC!G21</f>
        <v>204535.21214951243</v>
      </c>
      <c r="G31" s="1">
        <f>G15*WACC!H21</f>
        <v>231870.01292009311</v>
      </c>
      <c r="H31" s="1">
        <f>H15*WACC!I21</f>
        <v>257497.43152182476</v>
      </c>
      <c r="I31" s="1">
        <f>I15*WACC!J21</f>
        <v>232360.94725247452</v>
      </c>
      <c r="J31" s="1">
        <f>J15*WACC!K21</f>
        <v>211799.77835022879</v>
      </c>
      <c r="L31" s="1">
        <f>L15*WACC!C21</f>
        <v>2314.8565613358469</v>
      </c>
      <c r="M31" s="1">
        <f>M15*WACC!D21</f>
        <v>2217.1047832304739</v>
      </c>
      <c r="N31" s="1">
        <f>N15*WACC!E21</f>
        <v>2274.7011343895601</v>
      </c>
      <c r="O31" s="1">
        <f>O15*WACC!F21</f>
        <v>2552.9909668317118</v>
      </c>
      <c r="P31" s="1">
        <f>P15*WACC!G21</f>
        <v>2854.1835392761964</v>
      </c>
      <c r="Q31" s="1">
        <f>Q15*WACC!H21</f>
        <v>4447.5795473949256</v>
      </c>
      <c r="R31" s="1">
        <f>R15*WACC!I21</f>
        <v>4405.4875435412087</v>
      </c>
      <c r="S31" s="1">
        <f>S15*WACC!J21</f>
        <v>4007.4978071306482</v>
      </c>
      <c r="T31" s="1">
        <f>T15*WACC!K21</f>
        <v>3343.3348098967076</v>
      </c>
      <c r="V31" s="1">
        <f>V15*WACC!C21</f>
        <v>72040.765259495049</v>
      </c>
      <c r="W31" s="1">
        <f>W15*WACC!D21</f>
        <v>83810.806852404683</v>
      </c>
      <c r="X31" s="1">
        <f>X15*WACC!E21</f>
        <v>102162.5733897282</v>
      </c>
      <c r="Y31" s="1">
        <f>Y15*WACC!F21</f>
        <v>132572.27991709701</v>
      </c>
      <c r="Z31" s="1">
        <f>Z15*WACC!G21</f>
        <v>146288.89326884976</v>
      </c>
      <c r="AA31" s="1">
        <f>AA15*WACC!H21</f>
        <v>183155.28384996517</v>
      </c>
      <c r="AB31" s="1">
        <f>AB15*WACC!I21</f>
        <v>191929.77796139516</v>
      </c>
      <c r="AC31" s="1">
        <f>AC15*WACC!J21</f>
        <v>162056.89805368747</v>
      </c>
      <c r="AD31" s="1">
        <f>AD15*WACC!K21</f>
        <v>148098.08794968715</v>
      </c>
      <c r="AF31" s="1">
        <f>AF15*WACC!C21</f>
        <v>12144.109961350081</v>
      </c>
      <c r="AG31" s="1">
        <f>AG15*WACC!D21</f>
        <v>14799.177963961441</v>
      </c>
      <c r="AH31" s="1">
        <f>AH15*WACC!E21</f>
        <v>18516.270482866388</v>
      </c>
      <c r="AI31" s="1">
        <f>AI15*WACC!F21</f>
        <v>20060.466064403841</v>
      </c>
      <c r="AJ31" s="1">
        <f>AJ15*WACC!G21</f>
        <v>17796.110566260904</v>
      </c>
      <c r="AK31" s="1">
        <f>AK15*WACC!H21</f>
        <v>22289.277832570202</v>
      </c>
      <c r="AL31" s="1">
        <f>AL15*WACC!I21</f>
        <v>24751.125320514438</v>
      </c>
      <c r="AM31" s="1">
        <f>AM15*WACC!J21</f>
        <v>20741.49656124664</v>
      </c>
      <c r="AN31" s="1">
        <f>AN15*WACC!K21</f>
        <v>18754.148433365357</v>
      </c>
    </row>
    <row r="32" spans="1:40" x14ac:dyDescent="0.25">
      <c r="A32" s="24" t="s">
        <v>45</v>
      </c>
      <c r="B32" s="1">
        <f>B18</f>
        <v>-31410.127547509073</v>
      </c>
      <c r="C32" s="1">
        <f t="shared" ref="C32:I32" si="16">C18</f>
        <v>-40200.199613515375</v>
      </c>
      <c r="D32" s="1">
        <f t="shared" si="16"/>
        <v>13851.854072283051</v>
      </c>
      <c r="E32" s="1">
        <f t="shared" si="16"/>
        <v>-13692.659341605467</v>
      </c>
      <c r="F32" s="1">
        <f t="shared" si="16"/>
        <v>-4486.1282723678305</v>
      </c>
      <c r="G32" s="1">
        <f t="shared" si="16"/>
        <v>4816.4087055120035</v>
      </c>
      <c r="H32" s="1">
        <f t="shared" si="16"/>
        <v>-39842.228970293931</v>
      </c>
      <c r="I32" s="1">
        <f t="shared" si="16"/>
        <v>-22264.787777334524</v>
      </c>
      <c r="J32" s="1">
        <f t="shared" ref="J32" si="17">J18</f>
        <v>-10962.295939582793</v>
      </c>
      <c r="L32" s="1">
        <f t="shared" ref="L32:S32" si="18">L18</f>
        <v>-618.25429558995404</v>
      </c>
      <c r="M32" s="1">
        <f t="shared" si="18"/>
        <v>-758.21970322321124</v>
      </c>
      <c r="N32" s="1">
        <f t="shared" si="18"/>
        <v>-146.29061465704308</v>
      </c>
      <c r="O32" s="1">
        <f t="shared" si="18"/>
        <v>-687.67697337835205</v>
      </c>
      <c r="P32" s="1">
        <f t="shared" si="18"/>
        <v>-590.27650863979886</v>
      </c>
      <c r="Q32" s="1">
        <f t="shared" si="18"/>
        <v>-359.0768917258597</v>
      </c>
      <c r="R32" s="1">
        <f t="shared" si="18"/>
        <v>-1215.7927318574193</v>
      </c>
      <c r="S32" s="1">
        <f t="shared" si="18"/>
        <v>-685.77754472266315</v>
      </c>
      <c r="T32" s="1">
        <f t="shared" ref="T32" si="19">T18</f>
        <v>-540.98427694338579</v>
      </c>
      <c r="V32" s="1">
        <f t="shared" ref="V32:AC32" si="20">V18</f>
        <v>-15435.207255602018</v>
      </c>
      <c r="W32" s="1">
        <f t="shared" si="20"/>
        <v>-23508.148316262657</v>
      </c>
      <c r="X32" s="1">
        <f t="shared" si="20"/>
        <v>-10705.037683147379</v>
      </c>
      <c r="Y32" s="1">
        <f t="shared" si="20"/>
        <v>-37542.787594124748</v>
      </c>
      <c r="Z32" s="1">
        <f t="shared" si="20"/>
        <v>-36039.93630838181</v>
      </c>
      <c r="AA32" s="1">
        <f t="shared" si="20"/>
        <v>-32947.376843011931</v>
      </c>
      <c r="AB32" s="1">
        <f t="shared" si="20"/>
        <v>-71782.333592744806</v>
      </c>
      <c r="AC32" s="1">
        <f t="shared" si="20"/>
        <v>-38975.226487215259</v>
      </c>
      <c r="AD32" s="1">
        <f t="shared" ref="AD32" si="21">AD18</f>
        <v>-35460.38298649303</v>
      </c>
      <c r="AF32" s="1">
        <f t="shared" ref="AF32:AM32" si="22">AF18</f>
        <v>-1248.7866486253711</v>
      </c>
      <c r="AG32" s="1">
        <f t="shared" si="22"/>
        <v>-2895.9571595615098</v>
      </c>
      <c r="AH32" s="1">
        <f t="shared" si="22"/>
        <v>-32092.290750463148</v>
      </c>
      <c r="AI32" s="1">
        <f t="shared" si="22"/>
        <v>-40484.613078938739</v>
      </c>
      <c r="AJ32" s="1">
        <f t="shared" si="22"/>
        <v>-29266.290115657808</v>
      </c>
      <c r="AK32" s="1">
        <f t="shared" si="22"/>
        <v>-28179.998787532997</v>
      </c>
      <c r="AL32" s="1">
        <f t="shared" si="22"/>
        <v>-30932.090250893587</v>
      </c>
      <c r="AM32" s="1">
        <f t="shared" si="22"/>
        <v>-19187.748651151102</v>
      </c>
      <c r="AN32" s="1">
        <f t="shared" ref="AN32" si="23">AN18</f>
        <v>-22636.281430990377</v>
      </c>
    </row>
    <row r="33" spans="1:40" x14ac:dyDescent="0.25">
      <c r="A33" s="24" t="s">
        <v>80</v>
      </c>
      <c r="B33" s="20">
        <f>B10*B4</f>
        <v>69935.624686353811</v>
      </c>
      <c r="C33" s="20">
        <f t="shared" ref="C33:I33" si="24">C10*C4</f>
        <v>70147.234744122543</v>
      </c>
      <c r="D33" s="20">
        <f t="shared" si="24"/>
        <v>73854.322271740937</v>
      </c>
      <c r="E33" s="20">
        <f t="shared" si="24"/>
        <v>78599.559117488025</v>
      </c>
      <c r="F33" s="20">
        <f t="shared" si="24"/>
        <v>83637.816861014537</v>
      </c>
      <c r="G33" s="20">
        <f t="shared" si="24"/>
        <v>79271.381335704398</v>
      </c>
      <c r="H33" s="20">
        <f t="shared" si="24"/>
        <v>86293.071618348316</v>
      </c>
      <c r="I33" s="20">
        <f t="shared" si="24"/>
        <v>92784.097487121428</v>
      </c>
      <c r="J33" s="20">
        <f t="shared" ref="J33" si="25">J10*J4</f>
        <v>100367.58217556287</v>
      </c>
      <c r="K33" s="19"/>
      <c r="L33" s="20">
        <f t="shared" ref="L33:T33" si="26">B10*B5</f>
        <v>1307.1721172550317</v>
      </c>
      <c r="M33" s="20">
        <f t="shared" si="26"/>
        <v>1277.9618637329713</v>
      </c>
      <c r="N33" s="20">
        <f t="shared" si="26"/>
        <v>1299.8016382445014</v>
      </c>
      <c r="O33" s="20">
        <f t="shared" si="26"/>
        <v>1056.1082281058182</v>
      </c>
      <c r="P33" s="20">
        <f t="shared" si="26"/>
        <v>1167.1226564705419</v>
      </c>
      <c r="Q33" s="20">
        <f t="shared" si="26"/>
        <v>1520.5319992970533</v>
      </c>
      <c r="R33" s="20">
        <f t="shared" si="26"/>
        <v>1476.3760937798768</v>
      </c>
      <c r="S33" s="20">
        <f t="shared" si="26"/>
        <v>1600.2347710014153</v>
      </c>
      <c r="T33" s="20">
        <f t="shared" si="26"/>
        <v>1584.3379718643846</v>
      </c>
      <c r="U33" s="19"/>
      <c r="V33" s="20">
        <f t="shared" ref="V33:AD33" si="27">B6*B10</f>
        <v>40680.567956480161</v>
      </c>
      <c r="W33" s="20">
        <f t="shared" si="27"/>
        <v>48309.405913599134</v>
      </c>
      <c r="X33" s="20">
        <f t="shared" si="27"/>
        <v>58377.374614919994</v>
      </c>
      <c r="Y33" s="20">
        <f t="shared" si="27"/>
        <v>54841.821791852461</v>
      </c>
      <c r="Z33" s="20">
        <f t="shared" si="27"/>
        <v>59819.937777152685</v>
      </c>
      <c r="AA33" s="20">
        <f t="shared" si="27"/>
        <v>62616.860916479483</v>
      </c>
      <c r="AB33" s="20">
        <f t="shared" si="27"/>
        <v>64319.903998392292</v>
      </c>
      <c r="AC33" s="20">
        <f t="shared" si="27"/>
        <v>64710.973187486481</v>
      </c>
      <c r="AD33" s="20">
        <f t="shared" si="27"/>
        <v>70180.654239187541</v>
      </c>
      <c r="AE33" s="19"/>
      <c r="AF33" s="20">
        <f t="shared" ref="AF33:AN33" si="28">B7*B10</f>
        <v>6857.6352399110028</v>
      </c>
      <c r="AG33" s="20">
        <f t="shared" si="28"/>
        <v>8530.3974785453574</v>
      </c>
      <c r="AH33" s="20">
        <f t="shared" si="28"/>
        <v>10580.50147509457</v>
      </c>
      <c r="AI33" s="20">
        <f t="shared" si="28"/>
        <v>8298.5108625536996</v>
      </c>
      <c r="AJ33" s="20">
        <f t="shared" si="28"/>
        <v>7277.1227053622188</v>
      </c>
      <c r="AK33" s="20">
        <f t="shared" si="28"/>
        <v>7620.2257485190376</v>
      </c>
      <c r="AL33" s="20">
        <f t="shared" si="28"/>
        <v>8294.6482894794954</v>
      </c>
      <c r="AM33" s="20">
        <f t="shared" si="28"/>
        <v>8282.2912443907153</v>
      </c>
      <c r="AN33" s="20">
        <f t="shared" si="28"/>
        <v>8887.2072892632859</v>
      </c>
    </row>
    <row r="34" spans="1:40" x14ac:dyDescent="0.25">
      <c r="A34" s="25" t="s">
        <v>46</v>
      </c>
      <c r="B34" s="20">
        <f t="shared" ref="B34:I34" si="29">B50</f>
        <v>5843.8477640214496</v>
      </c>
      <c r="C34" s="20">
        <f t="shared" si="29"/>
        <v>8054.5745611495859</v>
      </c>
      <c r="D34" s="20">
        <f t="shared" si="29"/>
        <v>-556.55708001613687</v>
      </c>
      <c r="E34" s="20">
        <f t="shared" si="29"/>
        <v>12929.113949524477</v>
      </c>
      <c r="F34" s="20">
        <f t="shared" si="29"/>
        <v>7687.0437610468525</v>
      </c>
      <c r="G34" s="20">
        <f t="shared" si="29"/>
        <v>5962.9284696515697</v>
      </c>
      <c r="H34" s="20">
        <f t="shared" si="29"/>
        <v>21974.369032124807</v>
      </c>
      <c r="I34" s="20">
        <f t="shared" si="29"/>
        <v>9676.1817509421726</v>
      </c>
      <c r="J34" s="20">
        <f t="shared" ref="J34" si="30">J50</f>
        <v>2237.6422727063896</v>
      </c>
      <c r="K34" s="19"/>
      <c r="L34" s="20">
        <f t="shared" ref="L34:S34" si="31">L50</f>
        <v>106.70122536527735</v>
      </c>
      <c r="M34" s="20">
        <f t="shared" si="31"/>
        <v>134.35651702568046</v>
      </c>
      <c r="N34" s="20">
        <f t="shared" si="31"/>
        <v>-9.795145119872787</v>
      </c>
      <c r="O34" s="20">
        <f t="shared" si="31"/>
        <v>173.72290350636885</v>
      </c>
      <c r="P34" s="20">
        <f t="shared" si="31"/>
        <v>107.26873645813943</v>
      </c>
      <c r="Q34" s="20">
        <f t="shared" si="31"/>
        <v>114.37700964523134</v>
      </c>
      <c r="R34" s="20">
        <f t="shared" si="31"/>
        <v>375.95640653991694</v>
      </c>
      <c r="S34" s="20">
        <f t="shared" si="31"/>
        <v>166.88379698402778</v>
      </c>
      <c r="T34" s="20">
        <f t="shared" ref="T34" si="32">T50</f>
        <v>35.321978902474498</v>
      </c>
      <c r="U34" s="19"/>
      <c r="V34" s="20">
        <f t="shared" ref="V34:AC34" si="33">V50</f>
        <v>2264.842284938165</v>
      </c>
      <c r="W34" s="20">
        <f t="shared" si="33"/>
        <v>5969.6046959445566</v>
      </c>
      <c r="X34" s="20">
        <f t="shared" si="33"/>
        <v>-444.38155261757549</v>
      </c>
      <c r="Y34" s="20">
        <f t="shared" si="33"/>
        <v>9018.4070571701977</v>
      </c>
      <c r="Z34" s="20">
        <f t="shared" si="33"/>
        <v>5492.4394506412837</v>
      </c>
      <c r="AA34" s="20">
        <f t="shared" si="33"/>
        <v>4704.5139710060466</v>
      </c>
      <c r="AB34" s="20">
        <f t="shared" si="33"/>
        <v>16375.685946396146</v>
      </c>
      <c r="AC34" s="20">
        <f t="shared" si="33"/>
        <v>6754.9477367947165</v>
      </c>
      <c r="AD34" s="20">
        <f t="shared" ref="AD34" si="34">AD50</f>
        <v>1565.557333187716</v>
      </c>
      <c r="AE34" s="19"/>
      <c r="AF34" s="20">
        <f t="shared" ref="AF34:AM34" si="35">AF50</f>
        <v>275.1083451921217</v>
      </c>
      <c r="AG34" s="20">
        <f t="shared" si="35"/>
        <v>1029.5958401622179</v>
      </c>
      <c r="AH34" s="20">
        <f t="shared" si="35"/>
        <v>-98.955575403423509</v>
      </c>
      <c r="AI34" s="20">
        <f t="shared" si="35"/>
        <v>1353.9194074039622</v>
      </c>
      <c r="AJ34" s="20">
        <f t="shared" si="35"/>
        <v>655.68988033614687</v>
      </c>
      <c r="AK34" s="20">
        <f t="shared" si="35"/>
        <v>439.11516835095404</v>
      </c>
      <c r="AL34" s="20">
        <f t="shared" si="35"/>
        <v>2060.5149093581167</v>
      </c>
      <c r="AM34" s="20">
        <f t="shared" si="35"/>
        <v>765.20276568017721</v>
      </c>
      <c r="AN34" s="20">
        <f t="shared" ref="AN34" si="36">AN50</f>
        <v>41.593129756171997</v>
      </c>
    </row>
    <row r="35" spans="1:40" x14ac:dyDescent="0.25">
      <c r="A35" s="25" t="s">
        <v>47</v>
      </c>
      <c r="B35" s="20">
        <f>-B34*WACC!C13</f>
        <v>-2921.9238820107248</v>
      </c>
      <c r="C35" s="20">
        <f>-C34*WACC!D13</f>
        <v>-4027.2872805747929</v>
      </c>
      <c r="D35" s="20">
        <f>-D34*WACC!E13</f>
        <v>278.27854000806843</v>
      </c>
      <c r="E35" s="20">
        <f>-E34*WACC!F13</f>
        <v>-6464.5569747622385</v>
      </c>
      <c r="F35" s="20">
        <f>-F34*WACC!G13</f>
        <v>-3843.5218805234263</v>
      </c>
      <c r="G35" s="20">
        <f>-G34*WACC!H13</f>
        <v>-2981.4642348257848</v>
      </c>
      <c r="H35" s="20">
        <f>-H34*WACC!I13</f>
        <v>-10987.184516062403</v>
      </c>
      <c r="I35" s="20">
        <f>-I34*WACC!J13</f>
        <v>-4838.0908754710863</v>
      </c>
      <c r="J35" s="20">
        <f>-J34*WACC!K13</f>
        <v>-1118.8211363531948</v>
      </c>
      <c r="K35" s="19"/>
      <c r="L35" s="20">
        <f>-L34*WACC!C13</f>
        <v>-53.350612682638676</v>
      </c>
      <c r="M35" s="20">
        <f>-M34*WACC!D13</f>
        <v>-67.17825851284023</v>
      </c>
      <c r="N35" s="20">
        <f>-N34*WACC!E13</f>
        <v>4.8975725599363935</v>
      </c>
      <c r="O35" s="20">
        <f>-O34*WACC!F13</f>
        <v>-86.861451753184426</v>
      </c>
      <c r="P35" s="20">
        <f>-P34*WACC!G13</f>
        <v>-53.634368229069715</v>
      </c>
      <c r="Q35" s="20">
        <f>-Q34*WACC!H13</f>
        <v>-57.18850482261567</v>
      </c>
      <c r="R35" s="20">
        <f>-R34*WACC!I13</f>
        <v>-187.97820326995847</v>
      </c>
      <c r="S35" s="20">
        <f>-S34*WACC!J13</f>
        <v>-83.441898492013891</v>
      </c>
      <c r="T35" s="20">
        <f>-T34*WACC!K13</f>
        <v>-17.660989451237249</v>
      </c>
      <c r="U35" s="19"/>
      <c r="V35" s="20">
        <f>-V34*WACC!C13</f>
        <v>-1132.4211424690825</v>
      </c>
      <c r="W35" s="20">
        <f>-W34*WACC!D13</f>
        <v>-2984.8023479722783</v>
      </c>
      <c r="X35" s="20">
        <f>-X34*WACC!E13</f>
        <v>222.19077630878775</v>
      </c>
      <c r="Y35" s="20">
        <f>-Y34*WACC!F13</f>
        <v>-4509.2035285850989</v>
      </c>
      <c r="Z35" s="20">
        <f>-Z34*WACC!G13</f>
        <v>-2746.2197253206418</v>
      </c>
      <c r="AA35" s="20">
        <f>-AA34*WACC!H13</f>
        <v>-2352.2569855030233</v>
      </c>
      <c r="AB35" s="20">
        <f>-AB34*WACC!I13</f>
        <v>-8187.8429731980732</v>
      </c>
      <c r="AC35" s="20">
        <f>-AC34*WACC!J13</f>
        <v>-3377.4738683973583</v>
      </c>
      <c r="AD35" s="20">
        <f>-AD34*WACC!K13</f>
        <v>-782.77866659385802</v>
      </c>
      <c r="AE35" s="19"/>
      <c r="AF35" s="20">
        <f>-AF34*WACC!C13</f>
        <v>-137.55417259606085</v>
      </c>
      <c r="AG35" s="20">
        <f>-AG34*WACC!D13</f>
        <v>-514.79792008110894</v>
      </c>
      <c r="AH35" s="20">
        <f>-AH34*WACC!E13</f>
        <v>49.477787701711755</v>
      </c>
      <c r="AI35" s="20">
        <f>-AI34*WACC!F13</f>
        <v>-676.95970370198108</v>
      </c>
      <c r="AJ35" s="20">
        <f>-AJ34*WACC!G13</f>
        <v>-327.84494016807344</v>
      </c>
      <c r="AK35" s="20">
        <f>-AK34*WACC!H13</f>
        <v>-219.55758417547702</v>
      </c>
      <c r="AL35" s="20">
        <f>-AL34*WACC!I13</f>
        <v>-1030.2574546790584</v>
      </c>
      <c r="AM35" s="20">
        <f>-AM34*WACC!J13</f>
        <v>-382.6013828400886</v>
      </c>
      <c r="AN35" s="20">
        <f>-AN34*WACC!K13</f>
        <v>-20.796564878085999</v>
      </c>
    </row>
    <row r="36" spans="1:40" x14ac:dyDescent="0.25">
      <c r="A36" s="24" t="s">
        <v>48</v>
      </c>
      <c r="B36" s="20">
        <f t="shared" ref="B36:I36" si="37">B34+B35</f>
        <v>2921.9238820107248</v>
      </c>
      <c r="C36" s="20">
        <f t="shared" si="37"/>
        <v>4027.2872805747929</v>
      </c>
      <c r="D36" s="20">
        <f t="shared" si="37"/>
        <v>-278.27854000806843</v>
      </c>
      <c r="E36" s="20">
        <f t="shared" si="37"/>
        <v>6464.5569747622385</v>
      </c>
      <c r="F36" s="20">
        <f t="shared" si="37"/>
        <v>3843.5218805234263</v>
      </c>
      <c r="G36" s="20">
        <f t="shared" si="37"/>
        <v>2981.4642348257848</v>
      </c>
      <c r="H36" s="20">
        <f t="shared" si="37"/>
        <v>10987.184516062403</v>
      </c>
      <c r="I36" s="20">
        <f t="shared" si="37"/>
        <v>4838.0908754710863</v>
      </c>
      <c r="J36" s="20">
        <f t="shared" ref="J36" si="38">J34+J35</f>
        <v>1118.8211363531948</v>
      </c>
      <c r="K36" s="19"/>
      <c r="L36" s="20">
        <f t="shared" ref="L36:S36" si="39">L34+L35</f>
        <v>53.350612682638676</v>
      </c>
      <c r="M36" s="20">
        <f t="shared" si="39"/>
        <v>67.17825851284023</v>
      </c>
      <c r="N36" s="20">
        <f t="shared" si="39"/>
        <v>-4.8975725599363935</v>
      </c>
      <c r="O36" s="20">
        <f t="shared" si="39"/>
        <v>86.861451753184426</v>
      </c>
      <c r="P36" s="20">
        <f t="shared" si="39"/>
        <v>53.634368229069715</v>
      </c>
      <c r="Q36" s="20">
        <f t="shared" si="39"/>
        <v>57.18850482261567</v>
      </c>
      <c r="R36" s="20">
        <f t="shared" si="39"/>
        <v>187.97820326995847</v>
      </c>
      <c r="S36" s="20">
        <f t="shared" si="39"/>
        <v>83.441898492013891</v>
      </c>
      <c r="T36" s="20">
        <f t="shared" ref="T36" si="40">T34+T35</f>
        <v>17.660989451237249</v>
      </c>
      <c r="U36" s="19"/>
      <c r="V36" s="20">
        <f t="shared" ref="V36:AC36" si="41">V34+V35</f>
        <v>1132.4211424690825</v>
      </c>
      <c r="W36" s="20">
        <f t="shared" si="41"/>
        <v>2984.8023479722783</v>
      </c>
      <c r="X36" s="20">
        <f t="shared" si="41"/>
        <v>-222.19077630878775</v>
      </c>
      <c r="Y36" s="20">
        <f t="shared" si="41"/>
        <v>4509.2035285850989</v>
      </c>
      <c r="Z36" s="20">
        <f t="shared" si="41"/>
        <v>2746.2197253206418</v>
      </c>
      <c r="AA36" s="20">
        <f t="shared" si="41"/>
        <v>2352.2569855030233</v>
      </c>
      <c r="AB36" s="20">
        <f t="shared" si="41"/>
        <v>8187.8429731980732</v>
      </c>
      <c r="AC36" s="20">
        <f t="shared" si="41"/>
        <v>3377.4738683973583</v>
      </c>
      <c r="AD36" s="20">
        <f t="shared" ref="AD36" si="42">AD34+AD35</f>
        <v>782.77866659385802</v>
      </c>
      <c r="AE36" s="19"/>
      <c r="AF36" s="20">
        <f t="shared" ref="AF36:AM36" si="43">AF34+AF35</f>
        <v>137.55417259606085</v>
      </c>
      <c r="AG36" s="20">
        <f t="shared" si="43"/>
        <v>514.79792008110894</v>
      </c>
      <c r="AH36" s="20">
        <f t="shared" si="43"/>
        <v>-49.477787701711755</v>
      </c>
      <c r="AI36" s="20">
        <f t="shared" si="43"/>
        <v>676.95970370198108</v>
      </c>
      <c r="AJ36" s="20">
        <f t="shared" si="43"/>
        <v>327.84494016807344</v>
      </c>
      <c r="AK36" s="20">
        <f t="shared" si="43"/>
        <v>219.55758417547702</v>
      </c>
      <c r="AL36" s="20">
        <f t="shared" si="43"/>
        <v>1030.2574546790584</v>
      </c>
      <c r="AM36" s="20">
        <f t="shared" si="43"/>
        <v>382.6013828400886</v>
      </c>
      <c r="AN36" s="20">
        <f t="shared" ref="AN36" si="44">AN34+AN35</f>
        <v>20.796564878085999</v>
      </c>
    </row>
    <row r="37" spans="1:40" x14ac:dyDescent="0.25">
      <c r="A37" s="23" t="s">
        <v>81</v>
      </c>
      <c r="B37" s="20">
        <f t="shared" ref="B37:I37" si="45">B31-B32+B33+B36</f>
        <v>228115.89590217595</v>
      </c>
      <c r="C37" s="20">
        <f t="shared" si="45"/>
        <v>236071.44365720521</v>
      </c>
      <c r="D37" s="20">
        <f t="shared" si="45"/>
        <v>188971.99617706248</v>
      </c>
      <c r="E37" s="20">
        <f t="shared" si="45"/>
        <v>288759.99582709395</v>
      </c>
      <c r="F37" s="20">
        <f t="shared" si="45"/>
        <v>296502.67916341819</v>
      </c>
      <c r="G37" s="20">
        <f t="shared" si="45"/>
        <v>309306.4497851113</v>
      </c>
      <c r="H37" s="20">
        <f t="shared" si="45"/>
        <v>394619.91662652936</v>
      </c>
      <c r="I37" s="20">
        <f t="shared" si="45"/>
        <v>352247.92339240154</v>
      </c>
      <c r="J37" s="20">
        <f t="shared" ref="J37" si="46">J31-J32+J33+J36</f>
        <v>324248.47760172765</v>
      </c>
      <c r="K37" s="19"/>
      <c r="L37" s="20">
        <f t="shared" ref="L37:S37" si="47">L31-L32+L33+L36</f>
        <v>4293.6335868634715</v>
      </c>
      <c r="M37" s="20">
        <f t="shared" si="47"/>
        <v>4320.4646086994962</v>
      </c>
      <c r="N37" s="20">
        <f t="shared" si="47"/>
        <v>3715.8958147311682</v>
      </c>
      <c r="O37" s="20">
        <f t="shared" si="47"/>
        <v>4383.6376200690665</v>
      </c>
      <c r="P37" s="20">
        <f t="shared" si="47"/>
        <v>4665.2170726156073</v>
      </c>
      <c r="Q37" s="20">
        <f t="shared" si="47"/>
        <v>6384.3769432404542</v>
      </c>
      <c r="R37" s="20">
        <f t="shared" si="47"/>
        <v>7285.6345724484636</v>
      </c>
      <c r="S37" s="20">
        <f t="shared" si="47"/>
        <v>6376.9520213467413</v>
      </c>
      <c r="T37" s="20">
        <f t="shared" ref="T37" si="48">T31-T32+T33+T36</f>
        <v>5486.3180481557156</v>
      </c>
      <c r="U37" s="19"/>
      <c r="V37" s="20">
        <f t="shared" ref="V37:AC37" si="49">V31-V32+V33+V36</f>
        <v>129288.96161404632</v>
      </c>
      <c r="W37" s="20">
        <f t="shared" si="49"/>
        <v>158613.16343023875</v>
      </c>
      <c r="X37" s="20">
        <f t="shared" si="49"/>
        <v>171022.7949114868</v>
      </c>
      <c r="Y37" s="20">
        <f t="shared" si="49"/>
        <v>229466.09283165931</v>
      </c>
      <c r="Z37" s="20">
        <f t="shared" si="49"/>
        <v>244894.98707970491</v>
      </c>
      <c r="AA37" s="20">
        <f t="shared" si="49"/>
        <v>281071.77859495959</v>
      </c>
      <c r="AB37" s="20">
        <f t="shared" si="49"/>
        <v>336219.85852573038</v>
      </c>
      <c r="AC37" s="20">
        <f t="shared" si="49"/>
        <v>269120.57159678655</v>
      </c>
      <c r="AD37" s="20">
        <f t="shared" ref="AD37" si="50">AD31-AD32+AD33+AD36</f>
        <v>254521.90384196158</v>
      </c>
      <c r="AE37" s="19"/>
      <c r="AF37" s="20">
        <f t="shared" ref="AF37:AM37" si="51">AF31-AF32+AF33+AF36</f>
        <v>20388.086022482516</v>
      </c>
      <c r="AG37" s="20">
        <f t="shared" si="51"/>
        <v>26740.330522149419</v>
      </c>
      <c r="AH37" s="20">
        <f t="shared" si="51"/>
        <v>61139.584920722395</v>
      </c>
      <c r="AI37" s="20">
        <f t="shared" si="51"/>
        <v>69520.549709598257</v>
      </c>
      <c r="AJ37" s="20">
        <f t="shared" si="51"/>
        <v>54667.368327449003</v>
      </c>
      <c r="AK37" s="20">
        <f t="shared" si="51"/>
        <v>58309.05995279771</v>
      </c>
      <c r="AL37" s="20">
        <f t="shared" si="51"/>
        <v>65008.121315566583</v>
      </c>
      <c r="AM37" s="20">
        <f t="shared" si="51"/>
        <v>48594.137839628544</v>
      </c>
      <c r="AN37" s="20">
        <f t="shared" ref="AN37" si="52">AN31-AN32+AN33+AN36</f>
        <v>50298.433718497108</v>
      </c>
    </row>
    <row r="38" spans="1:40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9"/>
      <c r="L38" s="18"/>
      <c r="M38" s="18"/>
      <c r="N38" s="18"/>
      <c r="O38" s="18"/>
      <c r="P38" s="18"/>
      <c r="Q38" s="18"/>
      <c r="R38" s="18"/>
      <c r="S38" s="18"/>
      <c r="T38" s="18"/>
      <c r="U38" s="19"/>
      <c r="V38" s="18"/>
      <c r="W38" s="18"/>
      <c r="X38" s="18"/>
      <c r="Y38" s="18"/>
      <c r="Z38" s="18"/>
      <c r="AA38" s="18"/>
      <c r="AB38" s="18"/>
      <c r="AC38" s="18"/>
      <c r="AD38" s="18"/>
      <c r="AE38" s="19"/>
      <c r="AF38" s="18"/>
      <c r="AG38" s="18"/>
      <c r="AH38" s="18"/>
      <c r="AI38" s="18"/>
      <c r="AJ38" s="18"/>
      <c r="AK38" s="18"/>
      <c r="AL38" s="18"/>
      <c r="AM38" s="18"/>
      <c r="AN38" s="18"/>
    </row>
    <row r="39" spans="1:40" x14ac:dyDescent="0.25">
      <c r="A39" s="21"/>
    </row>
    <row r="40" spans="1:40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V40" s="14"/>
      <c r="W40" s="14"/>
      <c r="X40" s="14"/>
      <c r="Y40" s="14"/>
      <c r="Z40" s="14"/>
      <c r="AA40" s="14"/>
      <c r="AB40" s="14"/>
      <c r="AC40" s="14"/>
      <c r="AD40" s="14"/>
    </row>
    <row r="41" spans="1:40" x14ac:dyDescent="0.25">
      <c r="A41" s="21" t="s">
        <v>58</v>
      </c>
      <c r="B41" s="17">
        <f>B33</f>
        <v>69935.624686353811</v>
      </c>
      <c r="C41" s="17">
        <f t="shared" ref="C41:I41" si="53">C33</f>
        <v>70147.234744122543</v>
      </c>
      <c r="D41" s="17">
        <f t="shared" si="53"/>
        <v>73854.322271740937</v>
      </c>
      <c r="E41" s="17">
        <f t="shared" si="53"/>
        <v>78599.559117488025</v>
      </c>
      <c r="F41" s="17">
        <f t="shared" si="53"/>
        <v>83637.816861014537</v>
      </c>
      <c r="G41" s="17">
        <f t="shared" si="53"/>
        <v>79271.381335704398</v>
      </c>
      <c r="H41" s="17">
        <f t="shared" si="53"/>
        <v>86293.071618348316</v>
      </c>
      <c r="I41" s="17">
        <f t="shared" si="53"/>
        <v>92784.097487121428</v>
      </c>
      <c r="J41" s="17">
        <f t="shared" ref="J41" si="54">J33</f>
        <v>100367.58217556287</v>
      </c>
      <c r="L41" s="17">
        <f>L33</f>
        <v>1307.1721172550317</v>
      </c>
      <c r="M41" s="17">
        <f t="shared" ref="M41:S41" si="55">M33</f>
        <v>1277.9618637329713</v>
      </c>
      <c r="N41" s="17">
        <f t="shared" si="55"/>
        <v>1299.8016382445014</v>
      </c>
      <c r="O41" s="17">
        <f t="shared" si="55"/>
        <v>1056.1082281058182</v>
      </c>
      <c r="P41" s="17">
        <f t="shared" si="55"/>
        <v>1167.1226564705419</v>
      </c>
      <c r="Q41" s="17">
        <f t="shared" si="55"/>
        <v>1520.5319992970533</v>
      </c>
      <c r="R41" s="17">
        <f t="shared" si="55"/>
        <v>1476.3760937798768</v>
      </c>
      <c r="S41" s="17">
        <f t="shared" si="55"/>
        <v>1600.2347710014153</v>
      </c>
      <c r="T41" s="17">
        <f t="shared" ref="T41" si="56">T33</f>
        <v>1584.3379718643846</v>
      </c>
      <c r="V41" s="17">
        <f>V33</f>
        <v>40680.567956480161</v>
      </c>
      <c r="W41" s="17">
        <f t="shared" ref="W41:AC41" si="57">W33</f>
        <v>48309.405913599134</v>
      </c>
      <c r="X41" s="17">
        <f t="shared" si="57"/>
        <v>58377.374614919994</v>
      </c>
      <c r="Y41" s="17">
        <f t="shared" si="57"/>
        <v>54841.821791852461</v>
      </c>
      <c r="Z41" s="17">
        <f t="shared" si="57"/>
        <v>59819.937777152685</v>
      </c>
      <c r="AA41" s="17">
        <f t="shared" si="57"/>
        <v>62616.860916479483</v>
      </c>
      <c r="AB41" s="17">
        <f t="shared" si="57"/>
        <v>64319.903998392292</v>
      </c>
      <c r="AC41" s="17">
        <f t="shared" si="57"/>
        <v>64710.973187486481</v>
      </c>
      <c r="AD41" s="17">
        <f t="shared" ref="AD41" si="58">AD33</f>
        <v>70180.654239187541</v>
      </c>
      <c r="AF41" s="17">
        <f>AF33</f>
        <v>6857.6352399110028</v>
      </c>
      <c r="AG41" s="17">
        <f t="shared" ref="AG41:AM41" si="59">AG33</f>
        <v>8530.3974785453574</v>
      </c>
      <c r="AH41" s="17">
        <f t="shared" si="59"/>
        <v>10580.50147509457</v>
      </c>
      <c r="AI41" s="17">
        <f t="shared" si="59"/>
        <v>8298.5108625536996</v>
      </c>
      <c r="AJ41" s="17">
        <f t="shared" si="59"/>
        <v>7277.1227053622188</v>
      </c>
      <c r="AK41" s="17">
        <f t="shared" si="59"/>
        <v>7620.2257485190376</v>
      </c>
      <c r="AL41" s="17">
        <f t="shared" si="59"/>
        <v>8294.6482894794954</v>
      </c>
      <c r="AM41" s="17">
        <f t="shared" si="59"/>
        <v>8282.2912443907153</v>
      </c>
      <c r="AN41" s="17">
        <f t="shared" ref="AN41" si="60">AN33</f>
        <v>8887.2072892632859</v>
      </c>
    </row>
    <row r="42" spans="1:40" x14ac:dyDescent="0.25">
      <c r="A42" s="21" t="s">
        <v>59</v>
      </c>
      <c r="B42" s="1">
        <f>B17</f>
        <v>-75714.011184817165</v>
      </c>
      <c r="C42" s="1">
        <f t="shared" ref="C42:I42" si="61">C17</f>
        <v>-78372.321051396459</v>
      </c>
      <c r="D42" s="1">
        <f t="shared" si="61"/>
        <v>-51663.863705096286</v>
      </c>
      <c r="E42" s="1">
        <f t="shared" si="61"/>
        <v>-63316.420421534611</v>
      </c>
      <c r="F42" s="1">
        <f t="shared" si="61"/>
        <v>-71405.895920968745</v>
      </c>
      <c r="G42" s="1">
        <f t="shared" si="61"/>
        <v>-75400.042591737511</v>
      </c>
      <c r="H42" s="1">
        <f t="shared" si="61"/>
        <v>-83458.225538538842</v>
      </c>
      <c r="I42" s="1">
        <f t="shared" si="61"/>
        <v>-94720.583170326368</v>
      </c>
      <c r="J42" s="1">
        <f t="shared" ref="J42" si="62">J17</f>
        <v>-102367.41281437072</v>
      </c>
      <c r="L42" s="1">
        <f t="shared" ref="L42:S42" si="63">L17</f>
        <v>-1453.5002233003718</v>
      </c>
      <c r="M42" s="1">
        <f t="shared" si="63"/>
        <v>-1488.7379493310718</v>
      </c>
      <c r="N42" s="1">
        <f t="shared" si="63"/>
        <v>-1299.3367015803274</v>
      </c>
      <c r="O42" s="1">
        <f t="shared" si="63"/>
        <v>-1354.4499549892614</v>
      </c>
      <c r="P42" s="1">
        <f t="shared" si="63"/>
        <v>-1524.1073990158047</v>
      </c>
      <c r="Q42" s="1">
        <f t="shared" si="63"/>
        <v>-1897.7366074054273</v>
      </c>
      <c r="R42" s="1">
        <f t="shared" si="63"/>
        <v>-1962.0127172177511</v>
      </c>
      <c r="S42" s="1">
        <f t="shared" si="63"/>
        <v>-1935.4128409491875</v>
      </c>
      <c r="T42" s="1">
        <f t="shared" ref="T42" si="64">T17</f>
        <v>-1983.8465472939411</v>
      </c>
      <c r="V42" s="1">
        <f t="shared" ref="V42:AC42" si="65">V17</f>
        <v>-44420.40378965393</v>
      </c>
      <c r="W42" s="1">
        <f t="shared" si="65"/>
        <v>-48599.569104919174</v>
      </c>
      <c r="X42" s="1">
        <f t="shared" si="65"/>
        <v>-62503.877539408815</v>
      </c>
      <c r="Y42" s="1">
        <f t="shared" si="65"/>
        <v>-72174.813122816238</v>
      </c>
      <c r="Z42" s="1">
        <f t="shared" si="65"/>
        <v>-83918.370391703473</v>
      </c>
      <c r="AA42" s="1">
        <f t="shared" si="65"/>
        <v>-96326.713632190251</v>
      </c>
      <c r="AB42" s="1">
        <f t="shared" si="65"/>
        <v>-104301.43407480296</v>
      </c>
      <c r="AC42" s="1">
        <f t="shared" si="65"/>
        <v>-89490.291216417681</v>
      </c>
      <c r="AD42" s="1">
        <f t="shared" ref="AD42" si="66">AD17</f>
        <v>-99371.559099334627</v>
      </c>
      <c r="AF42" s="1">
        <f t="shared" ref="AF42:AM42" si="67">AF17</f>
        <v>-6437.1676120688917</v>
      </c>
      <c r="AG42" s="1">
        <f t="shared" si="67"/>
        <v>-7395.9976389501644</v>
      </c>
      <c r="AH42" s="1">
        <f t="shared" si="67"/>
        <v>-41532.651878496901</v>
      </c>
      <c r="AI42" s="1">
        <f t="shared" si="67"/>
        <v>-45755.409461148258</v>
      </c>
      <c r="AJ42" s="1">
        <f t="shared" si="67"/>
        <v>-35126.049120746786</v>
      </c>
      <c r="AK42" s="1">
        <f t="shared" si="67"/>
        <v>-36270.997618897905</v>
      </c>
      <c r="AL42" s="1">
        <f t="shared" si="67"/>
        <v>-35271.028085017868</v>
      </c>
      <c r="AM42" s="1">
        <f t="shared" si="67"/>
        <v>-25934.629000317538</v>
      </c>
      <c r="AN42" s="1">
        <f t="shared" ref="AN42" si="68">AN17</f>
        <v>-31173.429955064352</v>
      </c>
    </row>
    <row r="43" spans="1:40" x14ac:dyDescent="0.25">
      <c r="A43" s="21" t="s">
        <v>60</v>
      </c>
      <c r="B43" s="1">
        <f t="shared" ref="B43:I43" si="69">B28</f>
        <v>62986.767484260927</v>
      </c>
      <c r="C43" s="1">
        <f t="shared" si="69"/>
        <v>60703.305991179499</v>
      </c>
      <c r="D43" s="1">
        <f t="shared" si="69"/>
        <v>65309.000466946258</v>
      </c>
      <c r="E43" s="1">
        <f t="shared" si="69"/>
        <v>103746.96978964341</v>
      </c>
      <c r="F43" s="1">
        <f t="shared" si="69"/>
        <v>115835.48717793766</v>
      </c>
      <c r="G43" s="1">
        <f t="shared" si="69"/>
        <v>134758.59762549144</v>
      </c>
      <c r="H43" s="1">
        <f t="shared" si="69"/>
        <v>151620.72269587073</v>
      </c>
      <c r="I43" s="1">
        <f t="shared" si="69"/>
        <v>132489.30356513677</v>
      </c>
      <c r="J43" s="1">
        <f t="shared" ref="J43" si="70">J28</f>
        <v>114054.67503610383</v>
      </c>
      <c r="L43" s="1">
        <f t="shared" ref="L43:S43" si="71">L28</f>
        <v>1177.2904950903694</v>
      </c>
      <c r="M43" s="1">
        <f t="shared" si="71"/>
        <v>1105.9097388830503</v>
      </c>
      <c r="N43" s="1">
        <f t="shared" si="71"/>
        <v>1149.4079586392584</v>
      </c>
      <c r="O43" s="1">
        <f t="shared" si="71"/>
        <v>1394.003091952583</v>
      </c>
      <c r="P43" s="1">
        <f t="shared" si="71"/>
        <v>1616.4245622686867</v>
      </c>
      <c r="Q43" s="1">
        <f t="shared" si="71"/>
        <v>2584.8516377204219</v>
      </c>
      <c r="R43" s="1">
        <f t="shared" si="71"/>
        <v>2594.0577396507342</v>
      </c>
      <c r="S43" s="1">
        <f t="shared" si="71"/>
        <v>2285.0250861158775</v>
      </c>
      <c r="T43" s="1">
        <f t="shared" ref="T43" si="72">T28</f>
        <v>1800.3935993224377</v>
      </c>
      <c r="V43" s="1">
        <f t="shared" ref="V43:AC43" si="73">V28</f>
        <v>36638.515584782748</v>
      </c>
      <c r="W43" s="1">
        <f t="shared" si="73"/>
        <v>41805.506091899275</v>
      </c>
      <c r="X43" s="1">
        <f t="shared" si="73"/>
        <v>51622.81459921701</v>
      </c>
      <c r="Y43" s="1">
        <f t="shared" si="73"/>
        <v>72388.10105974754</v>
      </c>
      <c r="Z43" s="1">
        <f t="shared" si="73"/>
        <v>82848.547408705592</v>
      </c>
      <c r="AA43" s="1">
        <f t="shared" si="73"/>
        <v>106446.4908095983</v>
      </c>
      <c r="AB43" s="1">
        <f t="shared" si="73"/>
        <v>113012.90063119816</v>
      </c>
      <c r="AC43" s="1">
        <f t="shared" si="73"/>
        <v>92402.814736893226</v>
      </c>
      <c r="AD43" s="1">
        <f t="shared" ref="AD43" si="74">AD28</f>
        <v>79751.166059478768</v>
      </c>
      <c r="AF43" s="1">
        <f t="shared" ref="AF43:AM43" si="75">AF28</f>
        <v>6176.2553531952726</v>
      </c>
      <c r="AG43" s="1">
        <f t="shared" si="75"/>
        <v>7381.9492707788013</v>
      </c>
      <c r="AH43" s="1">
        <f t="shared" si="75"/>
        <v>9356.2834851424359</v>
      </c>
      <c r="AI43" s="1">
        <f t="shared" si="75"/>
        <v>10953.564694548395</v>
      </c>
      <c r="AJ43" s="1">
        <f t="shared" si="75"/>
        <v>10078.563566885518</v>
      </c>
      <c r="AK43" s="1">
        <f t="shared" si="75"/>
        <v>12954.119357543819</v>
      </c>
      <c r="AL43" s="1">
        <f t="shared" si="75"/>
        <v>14574.061909873417</v>
      </c>
      <c r="AM43" s="1">
        <f t="shared" si="75"/>
        <v>11826.541709318933</v>
      </c>
      <c r="AN43" s="1">
        <f t="shared" ref="AN43" si="76">AN28</f>
        <v>10099.152708315527</v>
      </c>
    </row>
    <row r="44" spans="1:40" x14ac:dyDescent="0.25">
      <c r="A44" s="21" t="s">
        <v>67</v>
      </c>
      <c r="B44" s="1">
        <f>B41-B42+B43</f>
        <v>208636.40335543189</v>
      </c>
      <c r="C44" s="1">
        <f t="shared" ref="C44:I44" si="77">C41-C42+C43</f>
        <v>209222.86178669852</v>
      </c>
      <c r="D44" s="1">
        <f t="shared" si="77"/>
        <v>190827.18644378349</v>
      </c>
      <c r="E44" s="1">
        <f t="shared" si="77"/>
        <v>245662.94932866603</v>
      </c>
      <c r="F44" s="1">
        <f t="shared" si="77"/>
        <v>270879.19995992095</v>
      </c>
      <c r="G44" s="1">
        <f t="shared" si="77"/>
        <v>289430.02155293338</v>
      </c>
      <c r="H44" s="1">
        <f t="shared" si="77"/>
        <v>321372.01985275792</v>
      </c>
      <c r="I44" s="1">
        <f t="shared" si="77"/>
        <v>319993.98422258452</v>
      </c>
      <c r="J44" s="1">
        <f t="shared" ref="J44" si="78">J41-J42+J43</f>
        <v>316789.67002603743</v>
      </c>
      <c r="L44" s="1">
        <f t="shared" ref="L44:S44" si="79">L41-L42+L43</f>
        <v>3937.9628356457729</v>
      </c>
      <c r="M44" s="1">
        <f t="shared" si="79"/>
        <v>3872.6095519470937</v>
      </c>
      <c r="N44" s="1">
        <f t="shared" si="79"/>
        <v>3748.5462984640872</v>
      </c>
      <c r="O44" s="1">
        <f t="shared" si="79"/>
        <v>3804.5612750476625</v>
      </c>
      <c r="P44" s="1">
        <f t="shared" si="79"/>
        <v>4307.6546177550335</v>
      </c>
      <c r="Q44" s="1">
        <f t="shared" si="79"/>
        <v>6003.120244422902</v>
      </c>
      <c r="R44" s="1">
        <f t="shared" si="79"/>
        <v>6032.4465506483621</v>
      </c>
      <c r="S44" s="1">
        <f t="shared" si="79"/>
        <v>5820.6726980664807</v>
      </c>
      <c r="T44" s="1">
        <f t="shared" ref="T44" si="80">T41-T42+T43</f>
        <v>5368.5781184807638</v>
      </c>
      <c r="V44" s="1">
        <f t="shared" ref="V44:AC44" si="81">V41-V42+V43</f>
        <v>121739.48733091683</v>
      </c>
      <c r="W44" s="1">
        <f t="shared" si="81"/>
        <v>138714.48111041758</v>
      </c>
      <c r="X44" s="1">
        <f t="shared" si="81"/>
        <v>172504.06675354581</v>
      </c>
      <c r="Y44" s="1">
        <f t="shared" si="81"/>
        <v>199404.73597441625</v>
      </c>
      <c r="Z44" s="1">
        <f t="shared" si="81"/>
        <v>226586.85557756177</v>
      </c>
      <c r="AA44" s="1">
        <f t="shared" si="81"/>
        <v>265390.06535826804</v>
      </c>
      <c r="AB44" s="1">
        <f t="shared" si="81"/>
        <v>281634.23870439338</v>
      </c>
      <c r="AC44" s="1">
        <f t="shared" si="81"/>
        <v>246604.07914079737</v>
      </c>
      <c r="AD44" s="1">
        <f t="shared" ref="AD44" si="82">AD41-AD42+AD43</f>
        <v>249303.37939800095</v>
      </c>
      <c r="AF44" s="1">
        <f t="shared" ref="AF44:AM44" si="83">AF41-AF42+AF43</f>
        <v>19471.058205175166</v>
      </c>
      <c r="AG44" s="1">
        <f t="shared" si="83"/>
        <v>23308.344388274323</v>
      </c>
      <c r="AH44" s="1">
        <f t="shared" si="83"/>
        <v>61469.436838733905</v>
      </c>
      <c r="AI44" s="1">
        <f t="shared" si="83"/>
        <v>65007.485018250351</v>
      </c>
      <c r="AJ44" s="1">
        <f t="shared" si="83"/>
        <v>52481.735392994524</v>
      </c>
      <c r="AK44" s="1">
        <f t="shared" si="83"/>
        <v>56845.342724960763</v>
      </c>
      <c r="AL44" s="1">
        <f t="shared" si="83"/>
        <v>58139.738284370782</v>
      </c>
      <c r="AM44" s="1">
        <f t="shared" si="83"/>
        <v>46043.461954027181</v>
      </c>
      <c r="AN44" s="1">
        <f t="shared" ref="AN44" si="84">AN41-AN42+AN43</f>
        <v>50159.789952643157</v>
      </c>
    </row>
    <row r="45" spans="1:40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L45" s="14"/>
      <c r="M45" s="14"/>
      <c r="N45" s="14"/>
      <c r="O45" s="14"/>
      <c r="P45" s="14"/>
      <c r="Q45" s="14"/>
      <c r="R45" s="14"/>
      <c r="S45" s="14"/>
      <c r="T45" s="14"/>
      <c r="V45" s="14"/>
      <c r="W45" s="14"/>
      <c r="X45" s="14"/>
      <c r="Y45" s="14"/>
      <c r="Z45" s="14"/>
      <c r="AA45" s="14"/>
      <c r="AB45" s="14"/>
      <c r="AC45" s="14"/>
      <c r="AD45" s="14"/>
      <c r="AF45" s="14"/>
      <c r="AG45" s="14"/>
      <c r="AH45" s="14"/>
      <c r="AI45" s="14"/>
      <c r="AJ45" s="14"/>
      <c r="AK45" s="14"/>
      <c r="AL45" s="14"/>
      <c r="AM45" s="14"/>
      <c r="AN45" s="14"/>
    </row>
    <row r="46" spans="1:40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L46" s="14"/>
      <c r="M46" s="14"/>
      <c r="N46" s="14"/>
      <c r="O46" s="14"/>
      <c r="P46" s="14"/>
      <c r="Q46" s="14"/>
      <c r="R46" s="14"/>
      <c r="S46" s="14"/>
      <c r="T46" s="14"/>
      <c r="V46" s="14"/>
      <c r="W46" s="14"/>
      <c r="X46" s="14"/>
      <c r="Y46" s="14"/>
      <c r="Z46" s="14"/>
      <c r="AA46" s="14"/>
      <c r="AB46" s="14"/>
      <c r="AC46" s="14"/>
      <c r="AD46" s="14"/>
      <c r="AF46" s="14"/>
      <c r="AG46" s="14"/>
      <c r="AH46" s="14"/>
      <c r="AI46" s="14"/>
      <c r="AJ46" s="14"/>
      <c r="AK46" s="14"/>
      <c r="AL46" s="14"/>
      <c r="AM46" s="14"/>
      <c r="AN46" s="14"/>
    </row>
    <row r="47" spans="1:40" x14ac:dyDescent="0.25">
      <c r="A47" s="21" t="s">
        <v>73</v>
      </c>
      <c r="B47" s="1">
        <f t="shared" ref="B47:I47" si="85">B37-B44</f>
        <v>19479.492546744063</v>
      </c>
      <c r="C47" s="1">
        <f t="shared" si="85"/>
        <v>26848.581870506692</v>
      </c>
      <c r="D47" s="1">
        <f t="shared" si="85"/>
        <v>-1855.1902667210088</v>
      </c>
      <c r="E47" s="1">
        <f t="shared" si="85"/>
        <v>43097.046498427924</v>
      </c>
      <c r="F47" s="1">
        <f t="shared" si="85"/>
        <v>25623.479203497234</v>
      </c>
      <c r="G47" s="1">
        <f t="shared" si="85"/>
        <v>19876.428232177917</v>
      </c>
      <c r="H47" s="1">
        <f t="shared" si="85"/>
        <v>73247.896773771441</v>
      </c>
      <c r="I47" s="1">
        <f t="shared" si="85"/>
        <v>32253.939169817022</v>
      </c>
      <c r="J47" s="1">
        <f t="shared" ref="J47" si="86">J37-J44</f>
        <v>7458.8075756902108</v>
      </c>
      <c r="L47" s="1">
        <f t="shared" ref="L47:S47" si="87">L37-L44</f>
        <v>355.67075121769858</v>
      </c>
      <c r="M47" s="1">
        <f t="shared" si="87"/>
        <v>447.85505675240256</v>
      </c>
      <c r="N47" s="1">
        <f t="shared" si="87"/>
        <v>-32.650483732918929</v>
      </c>
      <c r="O47" s="1">
        <f t="shared" si="87"/>
        <v>579.07634502140399</v>
      </c>
      <c r="P47" s="1">
        <f t="shared" si="87"/>
        <v>357.56245486057378</v>
      </c>
      <c r="Q47" s="1">
        <f t="shared" si="87"/>
        <v>381.25669881755221</v>
      </c>
      <c r="R47" s="1">
        <f t="shared" si="87"/>
        <v>1253.1880218001015</v>
      </c>
      <c r="S47" s="1">
        <f t="shared" si="87"/>
        <v>556.27932328026054</v>
      </c>
      <c r="T47" s="1">
        <f t="shared" ref="T47" si="88">T37-T44</f>
        <v>117.73992967495178</v>
      </c>
      <c r="V47" s="1">
        <f t="shared" ref="V47:AC47" si="89">V37-V44</f>
        <v>7549.4742831294861</v>
      </c>
      <c r="W47" s="1">
        <f t="shared" si="89"/>
        <v>19898.682319821179</v>
      </c>
      <c r="X47" s="1">
        <f t="shared" si="89"/>
        <v>-1481.2718420590099</v>
      </c>
      <c r="Y47" s="1">
        <f t="shared" si="89"/>
        <v>30061.356857243052</v>
      </c>
      <c r="Z47" s="1">
        <f t="shared" si="89"/>
        <v>18308.131502143136</v>
      </c>
      <c r="AA47" s="1">
        <f t="shared" si="89"/>
        <v>15681.713236691547</v>
      </c>
      <c r="AB47" s="1">
        <f t="shared" si="89"/>
        <v>54585.619821336993</v>
      </c>
      <c r="AC47" s="1">
        <f t="shared" si="89"/>
        <v>22516.492455989181</v>
      </c>
      <c r="AD47" s="1">
        <f t="shared" ref="AD47" si="90">AD37-AD44</f>
        <v>5218.5244439606322</v>
      </c>
      <c r="AF47" s="1">
        <f t="shared" ref="AF47:AM47" si="91">AF37-AF44</f>
        <v>917.02781730734932</v>
      </c>
      <c r="AG47" s="1">
        <f t="shared" si="91"/>
        <v>3431.9861338750961</v>
      </c>
      <c r="AH47" s="1">
        <f t="shared" si="91"/>
        <v>-329.85191801151086</v>
      </c>
      <c r="AI47" s="1">
        <f t="shared" si="91"/>
        <v>4513.0646913479068</v>
      </c>
      <c r="AJ47" s="1">
        <f t="shared" si="91"/>
        <v>2185.6329344544793</v>
      </c>
      <c r="AK47" s="1">
        <f t="shared" si="91"/>
        <v>1463.7172278369471</v>
      </c>
      <c r="AL47" s="1">
        <f t="shared" si="91"/>
        <v>6868.3830311958009</v>
      </c>
      <c r="AM47" s="1">
        <f t="shared" si="91"/>
        <v>2550.6758856013621</v>
      </c>
      <c r="AN47" s="1">
        <f t="shared" ref="AN47" si="92">AN37-AN44</f>
        <v>138.64376585395075</v>
      </c>
    </row>
    <row r="48" spans="1:40" x14ac:dyDescent="0.25">
      <c r="A48" s="21" t="s">
        <v>74</v>
      </c>
      <c r="B48" s="1">
        <f>B47*WACC!C12</f>
        <v>5843.8477640214551</v>
      </c>
      <c r="C48" s="1">
        <f>C47*WACC!D12</f>
        <v>8054.5745611495768</v>
      </c>
      <c r="D48" s="1">
        <f>D47*WACC!E12</f>
        <v>-556.55708001613471</v>
      </c>
      <c r="E48" s="1">
        <f>E47*WACC!F12</f>
        <v>12929.113949524475</v>
      </c>
      <c r="F48" s="1">
        <f>F47*WACC!G12</f>
        <v>7687.0437610468498</v>
      </c>
      <c r="G48" s="1">
        <f>G47*WACC!H12</f>
        <v>5962.9284696515751</v>
      </c>
      <c r="H48" s="1">
        <f>H47*WACC!I12</f>
        <v>21974.3690321248</v>
      </c>
      <c r="I48" s="1">
        <f>I47*WACC!J12</f>
        <v>9676.1817509421853</v>
      </c>
      <c r="J48" s="1">
        <f>J47*WACC!K12</f>
        <v>2237.6422727063878</v>
      </c>
      <c r="L48" s="1">
        <f>L47*WACC!C12</f>
        <v>106.70122536527737</v>
      </c>
      <c r="M48" s="1">
        <f>M47*WACC!D12</f>
        <v>134.3565170256802</v>
      </c>
      <c r="N48" s="1">
        <f>N47*WACC!E12</f>
        <v>-9.7951451198727213</v>
      </c>
      <c r="O48" s="1">
        <f>O47*WACC!F12</f>
        <v>173.72290350636877</v>
      </c>
      <c r="P48" s="1">
        <f>P47*WACC!G12</f>
        <v>107.26873645813976</v>
      </c>
      <c r="Q48" s="1">
        <f>Q47*WACC!H12</f>
        <v>114.37700964523114</v>
      </c>
      <c r="R48" s="1">
        <f>R47*WACC!I12</f>
        <v>375.956406539917</v>
      </c>
      <c r="S48" s="1">
        <f>S47*WACC!J12</f>
        <v>166.88379698402778</v>
      </c>
      <c r="T48" s="1">
        <f>T47*WACC!K12</f>
        <v>35.321978902474875</v>
      </c>
      <c r="V48" s="1">
        <f>V47*WACC!C12</f>
        <v>2264.8422849381623</v>
      </c>
      <c r="W48" s="1">
        <f>W47*WACC!D12</f>
        <v>5969.6046959445521</v>
      </c>
      <c r="X48" s="1">
        <f>X47*WACC!E12</f>
        <v>-444.38155261756884</v>
      </c>
      <c r="Y48" s="1">
        <f>Y47*WACC!F12</f>
        <v>9018.4070571701941</v>
      </c>
      <c r="Z48" s="1">
        <f>Z47*WACC!G12</f>
        <v>5492.4394506412827</v>
      </c>
      <c r="AA48" s="1">
        <f>AA47*WACC!H12</f>
        <v>4704.5139710060439</v>
      </c>
      <c r="AB48" s="1">
        <f>AB47*WACC!I12</f>
        <v>16375.685946396155</v>
      </c>
      <c r="AC48" s="1">
        <f>AC47*WACC!J12</f>
        <v>6754.9477367947156</v>
      </c>
      <c r="AD48" s="1">
        <f>AD47*WACC!K12</f>
        <v>1565.5573331877172</v>
      </c>
      <c r="AF48" s="1">
        <f>AF47*WACC!C12</f>
        <v>275.10834519212176</v>
      </c>
      <c r="AG48" s="1">
        <f>AG47*WACC!D12</f>
        <v>1029.5958401622181</v>
      </c>
      <c r="AH48" s="1">
        <f>AH47*WACC!E12</f>
        <v>-98.955575403423396</v>
      </c>
      <c r="AI48" s="1">
        <f>AI47*WACC!F12</f>
        <v>1353.9194074039633</v>
      </c>
      <c r="AJ48" s="1">
        <f>AJ47*WACC!G12</f>
        <v>655.68988033614585</v>
      </c>
      <c r="AK48" s="1">
        <f>AK47*WACC!H12</f>
        <v>439.11516835095159</v>
      </c>
      <c r="AL48" s="1">
        <f>AL47*WACC!I12</f>
        <v>2060.5149093581185</v>
      </c>
      <c r="AM48" s="1">
        <f>AM47*WACC!J12</f>
        <v>765.20276568017766</v>
      </c>
      <c r="AN48" s="1">
        <f>AN47*WACC!K12</f>
        <v>41.593129756172672</v>
      </c>
    </row>
    <row r="49" spans="1:40" x14ac:dyDescent="0.25">
      <c r="A49" s="21" t="s">
        <v>75</v>
      </c>
      <c r="B49" s="1">
        <f>B48*WACC!C13</f>
        <v>2921.9238820107275</v>
      </c>
      <c r="C49" s="1">
        <f>C48*WACC!D13</f>
        <v>4027.2872805747884</v>
      </c>
      <c r="D49" s="1">
        <f>D48*WACC!E13</f>
        <v>-278.27854000806735</v>
      </c>
      <c r="E49" s="1">
        <f>E48*WACC!F13</f>
        <v>6464.5569747622376</v>
      </c>
      <c r="F49" s="1">
        <f>F48*WACC!G13</f>
        <v>3843.5218805234249</v>
      </c>
      <c r="G49" s="1">
        <f>G48*WACC!H13</f>
        <v>2981.4642348257876</v>
      </c>
      <c r="H49" s="1">
        <f>H48*WACC!I13</f>
        <v>10987.1845160624</v>
      </c>
      <c r="I49" s="1">
        <f>I48*WACC!J13</f>
        <v>4838.0908754710927</v>
      </c>
      <c r="J49" s="1">
        <f>J48*WACC!K13</f>
        <v>1118.8211363531939</v>
      </c>
      <c r="L49" s="1">
        <f>L48*WACC!C13</f>
        <v>53.350612682638683</v>
      </c>
      <c r="M49" s="1">
        <f>M48*WACC!D13</f>
        <v>67.178258512840102</v>
      </c>
      <c r="N49" s="1">
        <f>N48*WACC!E13</f>
        <v>-4.8975725599363606</v>
      </c>
      <c r="O49" s="1">
        <f>O48*WACC!F13</f>
        <v>86.861451753184383</v>
      </c>
      <c r="P49" s="1">
        <f>P48*WACC!G13</f>
        <v>53.634368229069878</v>
      </c>
      <c r="Q49" s="1">
        <f>Q48*WACC!H13</f>
        <v>57.18850482261557</v>
      </c>
      <c r="R49" s="1">
        <f>R48*WACC!I13</f>
        <v>187.9782032699585</v>
      </c>
      <c r="S49" s="1">
        <f>S48*WACC!J13</f>
        <v>83.441898492013891</v>
      </c>
      <c r="T49" s="1">
        <f>T48*WACC!K13</f>
        <v>17.660989451237437</v>
      </c>
      <c r="V49" s="1">
        <f>V48*WACC!C13</f>
        <v>1132.4211424690811</v>
      </c>
      <c r="W49" s="1">
        <f>W48*WACC!D13</f>
        <v>2984.802347972276</v>
      </c>
      <c r="X49" s="1">
        <f>X48*WACC!E13</f>
        <v>-222.19077630878442</v>
      </c>
      <c r="Y49" s="1">
        <f>Y48*WACC!F13</f>
        <v>4509.203528585097</v>
      </c>
      <c r="Z49" s="1">
        <f>Z48*WACC!G13</f>
        <v>2746.2197253206414</v>
      </c>
      <c r="AA49" s="1">
        <f>AA48*WACC!H13</f>
        <v>2352.256985503022</v>
      </c>
      <c r="AB49" s="1">
        <f>AB48*WACC!I13</f>
        <v>8187.8429731980777</v>
      </c>
      <c r="AC49" s="1">
        <f>AC48*WACC!J13</f>
        <v>3377.4738683973578</v>
      </c>
      <c r="AD49" s="1">
        <f>AD48*WACC!K13</f>
        <v>782.77866659385859</v>
      </c>
      <c r="AF49" s="1">
        <f>AF48*WACC!C13</f>
        <v>137.55417259606088</v>
      </c>
      <c r="AG49" s="1">
        <f>AG48*WACC!D13</f>
        <v>514.79792008110905</v>
      </c>
      <c r="AH49" s="1">
        <f>AH48*WACC!E13</f>
        <v>-49.477787701711698</v>
      </c>
      <c r="AI49" s="1">
        <f>AI48*WACC!F13</f>
        <v>676.95970370198165</v>
      </c>
      <c r="AJ49" s="1">
        <f>AJ48*WACC!G13</f>
        <v>327.84494016807292</v>
      </c>
      <c r="AK49" s="1">
        <f>AK48*WACC!H13</f>
        <v>219.5575841754758</v>
      </c>
      <c r="AL49" s="1">
        <f>AL48*WACC!I13</f>
        <v>1030.2574546790593</v>
      </c>
      <c r="AM49" s="1">
        <f>AM48*WACC!J13</f>
        <v>382.60138284008883</v>
      </c>
      <c r="AN49" s="1">
        <f>AN48*WACC!K13</f>
        <v>20.796564878086336</v>
      </c>
    </row>
    <row r="50" spans="1:40" x14ac:dyDescent="0.25">
      <c r="A50" s="21" t="s">
        <v>76</v>
      </c>
      <c r="B50" s="20">
        <f>(B27+B28+B41-B32-B44)*WACC!C12/(1-(1-WACC!C13)*WACC!C12)</f>
        <v>5843.8477640214496</v>
      </c>
      <c r="C50" s="20">
        <f>(C27+C28+C41-C32-C44)*WACC!D12/(1-(1-WACC!D13)*WACC!D12)</f>
        <v>8054.5745611495859</v>
      </c>
      <c r="D50" s="20">
        <f>(D27+D28+D41-D32-D44)*WACC!E12/(1-(1-WACC!E13)*WACC!E12)</f>
        <v>-556.55708001613687</v>
      </c>
      <c r="E50" s="20">
        <f>(E27+E28+E41-E32-E44)*WACC!F12/(1-(1-WACC!F13)*WACC!F12)</f>
        <v>12929.113949524477</v>
      </c>
      <c r="F50" s="20">
        <f>(F27+F28+F41-F32-F44)*WACC!G12/(1-(1-WACC!G13)*WACC!G12)</f>
        <v>7687.0437610468525</v>
      </c>
      <c r="G50" s="20">
        <f>(G27+G28+G41-G32-G44)*WACC!H12/(1-(1-WACC!H13)*WACC!H12)</f>
        <v>5962.9284696515697</v>
      </c>
      <c r="H50" s="20">
        <f>(H27+H28+H41-H32-H44)*WACC!I12/(1-(1-WACC!I13)*WACC!I12)</f>
        <v>21974.369032124807</v>
      </c>
      <c r="I50" s="20">
        <f>(I27+I28+I41-I32-I44)*WACC!J12/(1-(1-WACC!J13)*WACC!J12)</f>
        <v>9676.1817509421726</v>
      </c>
      <c r="J50" s="20">
        <f>(J27+J28+J41-J32-J44)*WACC!K12/(1-(1-WACC!K13)*WACC!K12)</f>
        <v>2237.6422727063896</v>
      </c>
      <c r="K50" s="19"/>
      <c r="L50" s="20">
        <f>(L27+L28+L41-L32-L44)*WACC!C12/(1-(1-WACC!C13)*WACC!C12)</f>
        <v>106.70122536527735</v>
      </c>
      <c r="M50" s="20">
        <f>(M27+M28+M41-M32-M44)*WACC!D12/(1-(1-WACC!D13)*WACC!D12)</f>
        <v>134.35651702568046</v>
      </c>
      <c r="N50" s="20">
        <f>(N27+N28+N41-N32-N44)*WACC!E12/(1-(1-WACC!E13)*WACC!E12)</f>
        <v>-9.795145119872787</v>
      </c>
      <c r="O50" s="20">
        <f>(O27+O28+O41-O32-O44)*WACC!F12/(1-(1-WACC!F13)*WACC!F12)</f>
        <v>173.72290350636885</v>
      </c>
      <c r="P50" s="20">
        <f>(P27+P28+P41-P32-P44)*WACC!G12/(1-(1-WACC!G13)*WACC!G12)</f>
        <v>107.26873645813943</v>
      </c>
      <c r="Q50" s="20">
        <f>(Q27+Q28+Q41-Q32-Q44)*WACC!H12/(1-(1-WACC!H13)*WACC!H12)</f>
        <v>114.37700964523134</v>
      </c>
      <c r="R50" s="20">
        <f>(R27+R28+R41-R32-R44)*WACC!I12/(1-(1-WACC!I13)*WACC!I12)</f>
        <v>375.95640653991694</v>
      </c>
      <c r="S50" s="20">
        <f>(S27+S28+S41-S32-S44)*WACC!J12/(1-(1-WACC!J13)*WACC!J12)</f>
        <v>166.88379698402778</v>
      </c>
      <c r="T50" s="20">
        <f>(T27+T28+T41-T32-T44)*WACC!K12/(1-(1-WACC!K13)*WACC!K12)</f>
        <v>35.321978902474498</v>
      </c>
      <c r="U50" s="19"/>
      <c r="V50" s="20">
        <f>(V27+V28+V41-V32-V44)*WACC!C12/(1-(1-WACC!C13)*WACC!C12)</f>
        <v>2264.842284938165</v>
      </c>
      <c r="W50" s="20">
        <f>(W27+W28+W41-W32-W44)*WACC!D12/(1-(1-WACC!D13)*WACC!D12)</f>
        <v>5969.6046959445566</v>
      </c>
      <c r="X50" s="20">
        <f>(X27+X28+X41-X32-X44)*WACC!E12/(1-(1-WACC!E13)*WACC!E12)</f>
        <v>-444.38155261757549</v>
      </c>
      <c r="Y50" s="20">
        <f>(Y27+Y28+Y41-Y32-Y44)*WACC!F12/(1-(1-WACC!F13)*WACC!F12)</f>
        <v>9018.4070571701977</v>
      </c>
      <c r="Z50" s="20">
        <f>(Z27+Z28+Z41-Z32-Z44)*WACC!G12/(1-(1-WACC!G13)*WACC!G12)</f>
        <v>5492.4394506412837</v>
      </c>
      <c r="AA50" s="20">
        <f>(AA27+AA28+AA41-AA32-AA44)*WACC!H12/(1-(1-WACC!H13)*WACC!H12)</f>
        <v>4704.5139710060466</v>
      </c>
      <c r="AB50" s="20">
        <f>(AB27+AB28+AB41-AB32-AB44)*WACC!I12/(1-(1-WACC!I13)*WACC!I12)</f>
        <v>16375.685946396146</v>
      </c>
      <c r="AC50" s="20">
        <f>(AC27+AC28+AC41-AC32-AC44)*WACC!J12/(1-(1-WACC!J13)*WACC!J12)</f>
        <v>6754.9477367947165</v>
      </c>
      <c r="AD50" s="20">
        <f>(AD27+AD28+AD41-AD32-AD44)*WACC!K12/(1-(1-WACC!K13)*WACC!K12)</f>
        <v>1565.557333187716</v>
      </c>
      <c r="AE50" s="19"/>
      <c r="AF50" s="20">
        <f>(AF27+AF28+AF41-AF32-AF44)*WACC!C12/(1-(1-WACC!C13)*WACC!C12)</f>
        <v>275.1083451921217</v>
      </c>
      <c r="AG50" s="20">
        <f>(AG27+AG28+AG41-AG32-AG44)*WACC!D12/(1-(1-WACC!D13)*WACC!D12)</f>
        <v>1029.5958401622179</v>
      </c>
      <c r="AH50" s="20">
        <f>(AH27+AH28+AH41-AH32-AH44)*WACC!E12/(1-(1-WACC!E13)*WACC!E12)</f>
        <v>-98.955575403423509</v>
      </c>
      <c r="AI50" s="20">
        <f>(AI27+AI28+AI41-AI32-AI44)*WACC!F12/(1-(1-WACC!F13)*WACC!F12)</f>
        <v>1353.9194074039622</v>
      </c>
      <c r="AJ50" s="20">
        <f>(AJ27+AJ28+AJ41-AJ32-AJ44)*WACC!G12/(1-(1-WACC!G13)*WACC!G12)</f>
        <v>655.68988033614687</v>
      </c>
      <c r="AK50" s="20">
        <f>(AK27+AK28+AK41-AK32-AK44)*WACC!H12/(1-(1-WACC!H13)*WACC!H12)</f>
        <v>439.11516835095404</v>
      </c>
      <c r="AL50" s="20">
        <f>(AL27+AL28+AL41-AL32-AL44)*WACC!I12/(1-(1-WACC!I13)*WACC!I12)</f>
        <v>2060.5149093581167</v>
      </c>
      <c r="AM50" s="20">
        <f>(AM27+AM28+AM41-AM32-AM44)*WACC!J12/(1-(1-WACC!J13)*WACC!J12)</f>
        <v>765.20276568017721</v>
      </c>
      <c r="AN50" s="20">
        <f>(AN27+AN28+AN41-AN32-AN44)*WACC!K12/(1-(1-WACC!K13)*WACC!K12)</f>
        <v>41.593129756171997</v>
      </c>
    </row>
    <row r="51" spans="1:40" x14ac:dyDescent="0.25">
      <c r="A51" s="21" t="s">
        <v>77</v>
      </c>
      <c r="B51" s="1">
        <f t="shared" ref="B51:I51" si="93">B48-B49</f>
        <v>2921.9238820107275</v>
      </c>
      <c r="C51" s="1">
        <f t="shared" si="93"/>
        <v>4027.2872805747884</v>
      </c>
      <c r="D51" s="1">
        <f t="shared" si="93"/>
        <v>-278.27854000806735</v>
      </c>
      <c r="E51" s="1">
        <f t="shared" si="93"/>
        <v>6464.5569747622376</v>
      </c>
      <c r="F51" s="1">
        <f t="shared" si="93"/>
        <v>3843.5218805234249</v>
      </c>
      <c r="G51" s="1">
        <f t="shared" si="93"/>
        <v>2981.4642348257876</v>
      </c>
      <c r="H51" s="1">
        <f t="shared" si="93"/>
        <v>10987.1845160624</v>
      </c>
      <c r="I51" s="1">
        <f t="shared" si="93"/>
        <v>4838.0908754710927</v>
      </c>
      <c r="J51" s="1">
        <f t="shared" ref="J51" si="94">J48-J49</f>
        <v>1118.8211363531939</v>
      </c>
      <c r="L51" s="1">
        <f t="shared" ref="L51:S51" si="95">L48-L49</f>
        <v>53.350612682638683</v>
      </c>
      <c r="M51" s="1">
        <f t="shared" si="95"/>
        <v>67.178258512840102</v>
      </c>
      <c r="N51" s="1">
        <f t="shared" si="95"/>
        <v>-4.8975725599363606</v>
      </c>
      <c r="O51" s="1">
        <f t="shared" si="95"/>
        <v>86.861451753184383</v>
      </c>
      <c r="P51" s="1">
        <f t="shared" si="95"/>
        <v>53.634368229069878</v>
      </c>
      <c r="Q51" s="1">
        <f t="shared" si="95"/>
        <v>57.18850482261557</v>
      </c>
      <c r="R51" s="1">
        <f t="shared" si="95"/>
        <v>187.9782032699585</v>
      </c>
      <c r="S51" s="1">
        <f t="shared" si="95"/>
        <v>83.441898492013891</v>
      </c>
      <c r="T51" s="1">
        <f t="shared" ref="T51" si="96">T48-T49</f>
        <v>17.660989451237437</v>
      </c>
      <c r="V51" s="1">
        <f t="shared" ref="V51:AC51" si="97">V48-V49</f>
        <v>1132.4211424690811</v>
      </c>
      <c r="W51" s="1">
        <f t="shared" si="97"/>
        <v>2984.802347972276</v>
      </c>
      <c r="X51" s="1">
        <f t="shared" si="97"/>
        <v>-222.19077630878442</v>
      </c>
      <c r="Y51" s="1">
        <f t="shared" si="97"/>
        <v>4509.203528585097</v>
      </c>
      <c r="Z51" s="1">
        <f t="shared" si="97"/>
        <v>2746.2197253206414</v>
      </c>
      <c r="AA51" s="1">
        <f t="shared" si="97"/>
        <v>2352.256985503022</v>
      </c>
      <c r="AB51" s="1">
        <f t="shared" si="97"/>
        <v>8187.8429731980777</v>
      </c>
      <c r="AC51" s="1">
        <f t="shared" si="97"/>
        <v>3377.4738683973578</v>
      </c>
      <c r="AD51" s="1">
        <f t="shared" ref="AD51" si="98">AD48-AD49</f>
        <v>782.77866659385859</v>
      </c>
      <c r="AF51" s="1">
        <f t="shared" ref="AF51:AM51" si="99">AF48-AF49</f>
        <v>137.55417259606088</v>
      </c>
      <c r="AG51" s="1">
        <f t="shared" si="99"/>
        <v>514.79792008110905</v>
      </c>
      <c r="AH51" s="1">
        <f t="shared" si="99"/>
        <v>-49.477787701711698</v>
      </c>
      <c r="AI51" s="1">
        <f t="shared" si="99"/>
        <v>676.95970370198165</v>
      </c>
      <c r="AJ51" s="1">
        <f t="shared" si="99"/>
        <v>327.84494016807292</v>
      </c>
      <c r="AK51" s="1">
        <f t="shared" si="99"/>
        <v>219.5575841754758</v>
      </c>
      <c r="AL51" s="1">
        <f t="shared" si="99"/>
        <v>1030.2574546790593</v>
      </c>
      <c r="AM51" s="1">
        <f t="shared" si="99"/>
        <v>382.60138284008883</v>
      </c>
      <c r="AN51" s="1">
        <f t="shared" ref="AN51" si="100">AN48-AN49</f>
        <v>20.796564878086336</v>
      </c>
    </row>
    <row r="52" spans="1:40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L52" s="14"/>
      <c r="M52" s="14"/>
      <c r="N52" s="14"/>
      <c r="O52" s="14"/>
      <c r="P52" s="14"/>
      <c r="Q52" s="14"/>
      <c r="R52" s="14"/>
      <c r="S52" s="14"/>
      <c r="T52" s="14"/>
      <c r="V52" s="14"/>
      <c r="W52" s="14"/>
      <c r="X52" s="14"/>
      <c r="Y52" s="14"/>
      <c r="Z52" s="14"/>
      <c r="AA52" s="14"/>
      <c r="AB52" s="14"/>
      <c r="AC52" s="14"/>
      <c r="AD52" s="14"/>
      <c r="AF52" s="14"/>
      <c r="AG52" s="14"/>
      <c r="AH52" s="14"/>
      <c r="AI52" s="14"/>
      <c r="AJ52" s="14"/>
      <c r="AK52" s="14"/>
      <c r="AL52" s="14"/>
      <c r="AM52" s="14"/>
      <c r="AN52" s="14"/>
    </row>
    <row r="53" spans="1:40" x14ac:dyDescent="0.25">
      <c r="A53" s="22" t="s">
        <v>78</v>
      </c>
      <c r="B53" s="15">
        <f>B31-B32+B51</f>
        <v>158180.27121582214</v>
      </c>
      <c r="C53" s="15">
        <f t="shared" ref="C53:I53" si="101">C31-C32+C51</f>
        <v>165924.20891308266</v>
      </c>
      <c r="D53" s="15">
        <f t="shared" si="101"/>
        <v>115117.67390532154</v>
      </c>
      <c r="E53" s="15">
        <f t="shared" si="101"/>
        <v>210160.43670960591</v>
      </c>
      <c r="F53" s="15">
        <f t="shared" si="101"/>
        <v>212864.86230240366</v>
      </c>
      <c r="G53" s="15">
        <f t="shared" si="101"/>
        <v>230035.06844940688</v>
      </c>
      <c r="H53" s="15">
        <f t="shared" si="101"/>
        <v>308326.84500818106</v>
      </c>
      <c r="I53" s="15">
        <f t="shared" si="101"/>
        <v>259463.82590528016</v>
      </c>
      <c r="J53" s="15">
        <f t="shared" ref="J53" si="102">J31-J32+J51</f>
        <v>223880.89542616479</v>
      </c>
      <c r="L53" s="15">
        <f t="shared" ref="L53:S53" si="103">L31-L32+L51</f>
        <v>2986.4614696084395</v>
      </c>
      <c r="M53" s="15">
        <f t="shared" si="103"/>
        <v>3042.5027449665249</v>
      </c>
      <c r="N53" s="15">
        <f t="shared" si="103"/>
        <v>2416.094176486667</v>
      </c>
      <c r="O53" s="15">
        <f t="shared" si="103"/>
        <v>3327.5293919632486</v>
      </c>
      <c r="P53" s="15">
        <f t="shared" si="103"/>
        <v>3498.0944161450652</v>
      </c>
      <c r="Q53" s="15">
        <f t="shared" si="103"/>
        <v>4863.8449439434007</v>
      </c>
      <c r="R53" s="15">
        <f t="shared" si="103"/>
        <v>5809.2584786685866</v>
      </c>
      <c r="S53" s="15">
        <f t="shared" si="103"/>
        <v>4776.7172503453257</v>
      </c>
      <c r="T53" s="15">
        <f t="shared" ref="T53" si="104">T31-T32+T51</f>
        <v>3901.980076291331</v>
      </c>
      <c r="V53" s="15">
        <f t="shared" ref="V53:AC53" si="105">V31-V32+V51</f>
        <v>88608.39365756615</v>
      </c>
      <c r="W53" s="15">
        <f t="shared" si="105"/>
        <v>110303.75751663961</v>
      </c>
      <c r="X53" s="15">
        <f t="shared" si="105"/>
        <v>112645.42029656681</v>
      </c>
      <c r="Y53" s="15">
        <f t="shared" si="105"/>
        <v>174624.27103980683</v>
      </c>
      <c r="Z53" s="15">
        <f t="shared" si="105"/>
        <v>185075.04930255222</v>
      </c>
      <c r="AA53" s="15">
        <f t="shared" si="105"/>
        <v>218454.91767848012</v>
      </c>
      <c r="AB53" s="15">
        <f t="shared" si="105"/>
        <v>271899.95452733809</v>
      </c>
      <c r="AC53" s="15">
        <f t="shared" si="105"/>
        <v>204409.59840930009</v>
      </c>
      <c r="AD53" s="15">
        <f t="shared" ref="AD53" si="106">AD31-AD32+AD51</f>
        <v>184341.24960277404</v>
      </c>
      <c r="AF53" s="15">
        <f t="shared" ref="AF53:AM53" si="107">AF31-AF32+AF51</f>
        <v>13530.450782571514</v>
      </c>
      <c r="AG53" s="15">
        <f t="shared" si="107"/>
        <v>18209.933043604062</v>
      </c>
      <c r="AH53" s="15">
        <f t="shared" si="107"/>
        <v>50559.083445627824</v>
      </c>
      <c r="AI53" s="15">
        <f t="shared" si="107"/>
        <v>61222.038847044561</v>
      </c>
      <c r="AJ53" s="15">
        <f t="shared" si="107"/>
        <v>47390.245622086783</v>
      </c>
      <c r="AK53" s="15">
        <f t="shared" si="107"/>
        <v>50688.834204278675</v>
      </c>
      <c r="AL53" s="15">
        <f t="shared" si="107"/>
        <v>56713.473026087086</v>
      </c>
      <c r="AM53" s="15">
        <f t="shared" si="107"/>
        <v>40311.846595237832</v>
      </c>
      <c r="AN53" s="15">
        <f t="shared" ref="AN53" si="108">AN31-AN32+AN51</f>
        <v>41411.226429233822</v>
      </c>
    </row>
    <row r="54" spans="1:40" x14ac:dyDescent="0.25">
      <c r="B54" s="14"/>
      <c r="C54" s="14"/>
      <c r="D54" s="14"/>
      <c r="E54" s="14"/>
      <c r="F54" s="14"/>
      <c r="G54" s="14"/>
      <c r="H54" s="14"/>
      <c r="I54" s="14"/>
      <c r="J54" s="14"/>
    </row>
    <row r="55" spans="1:40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46"/>
  <sheetViews>
    <sheetView topLeftCell="B1" workbookViewId="0">
      <selection activeCell="A13" sqref="A13"/>
    </sheetView>
  </sheetViews>
  <sheetFormatPr defaultRowHeight="15" x14ac:dyDescent="0.25"/>
  <cols>
    <col min="1" max="1" width="61" customWidth="1"/>
    <col min="2" max="10" width="11.7109375" customWidth="1"/>
    <col min="12" max="20" width="11.7109375" customWidth="1"/>
    <col min="22" max="30" width="11.7109375" customWidth="1"/>
    <col min="32" max="40" width="11.7109375" customWidth="1"/>
  </cols>
  <sheetData>
    <row r="2" spans="1:40" x14ac:dyDescent="0.25">
      <c r="A2" s="21" t="s">
        <v>68</v>
      </c>
    </row>
    <row r="3" spans="1:40" x14ac:dyDescent="0.25">
      <c r="A3" s="21" t="s">
        <v>70</v>
      </c>
      <c r="B3" s="1">
        <f t="shared" ref="B3:J3" si="0">B15+L15+V15+AF15</f>
        <v>1776944.4549999998</v>
      </c>
      <c r="C3" s="1">
        <f t="shared" si="0"/>
        <v>1800197.1529999999</v>
      </c>
      <c r="D3" s="1">
        <f t="shared" si="0"/>
        <v>1850101.7270000002</v>
      </c>
      <c r="E3" s="1">
        <f t="shared" si="0"/>
        <v>2065225.6300000001</v>
      </c>
      <c r="F3" s="1">
        <f t="shared" si="0"/>
        <v>2075167.8810000001</v>
      </c>
      <c r="G3" s="1">
        <f t="shared" si="0"/>
        <v>2092568.7990000001</v>
      </c>
      <c r="H3" s="1">
        <f t="shared" si="0"/>
        <v>2139433.1</v>
      </c>
      <c r="I3" s="1">
        <f t="shared" si="0"/>
        <v>2205905.338</v>
      </c>
      <c r="J3" s="1">
        <f t="shared" si="0"/>
        <v>2288881.0129568614</v>
      </c>
    </row>
    <row r="4" spans="1:40" x14ac:dyDescent="0.25">
      <c r="A4" s="21" t="s">
        <v>56</v>
      </c>
      <c r="B4" s="16">
        <f>B15/B$3</f>
        <v>0.53306853252202535</v>
      </c>
      <c r="C4" s="16">
        <f t="shared" ref="C4:I4" si="1">C15/C$3</f>
        <v>0.52589163049298526</v>
      </c>
      <c r="D4" s="16">
        <f t="shared" si="1"/>
        <v>0.51144294942869373</v>
      </c>
      <c r="E4" s="16">
        <f t="shared" si="1"/>
        <v>0.48514230379757578</v>
      </c>
      <c r="F4" s="16">
        <f t="shared" si="1"/>
        <v>0.48607712283688725</v>
      </c>
      <c r="G4" s="16">
        <f t="shared" si="1"/>
        <v>0.48381186008498828</v>
      </c>
      <c r="H4" s="16">
        <f t="shared" si="1"/>
        <v>0.4722673506360166</v>
      </c>
      <c r="I4" s="16">
        <f t="shared" si="1"/>
        <v>0.4735818065280914</v>
      </c>
      <c r="J4" s="16">
        <f t="shared" ref="J4" si="2">J15/J$3</f>
        <v>0.46551964950726638</v>
      </c>
    </row>
    <row r="5" spans="1:40" x14ac:dyDescent="0.25">
      <c r="A5" s="21" t="s">
        <v>69</v>
      </c>
      <c r="B5" s="16">
        <f t="shared" ref="B5:J5" si="3">L15/B$3</f>
        <v>2.1945104637499772E-2</v>
      </c>
      <c r="C5" s="16">
        <f t="shared" si="3"/>
        <v>2.154553846247528E-2</v>
      </c>
      <c r="D5" s="16">
        <f t="shared" si="3"/>
        <v>2.0926702264518232E-2</v>
      </c>
      <c r="E5" s="16">
        <f t="shared" si="3"/>
        <v>1.8578092602889108E-2</v>
      </c>
      <c r="F5" s="16">
        <f t="shared" si="3"/>
        <v>1.8509340064328028E-2</v>
      </c>
      <c r="G5" s="16">
        <f t="shared" si="3"/>
        <v>1.8070114596982479E-2</v>
      </c>
      <c r="H5" s="16">
        <f t="shared" si="3"/>
        <v>1.7475349427846096E-2</v>
      </c>
      <c r="I5" s="16">
        <f t="shared" si="3"/>
        <v>1.6816432854563409E-2</v>
      </c>
      <c r="J5" s="16">
        <f t="shared" si="3"/>
        <v>1.5929469527580325E-2</v>
      </c>
    </row>
    <row r="6" spans="1:40" x14ac:dyDescent="0.25">
      <c r="A6" s="21" t="s">
        <v>2</v>
      </c>
      <c r="B6" s="16">
        <f t="shared" ref="B6:J6" si="4">V15/B3</f>
        <v>0.34434104919728625</v>
      </c>
      <c r="C6" s="16">
        <f t="shared" si="4"/>
        <v>0.34628758631305318</v>
      </c>
      <c r="D6" s="16">
        <f t="shared" si="4"/>
        <v>0.35809387361325346</v>
      </c>
      <c r="E6" s="16">
        <f t="shared" si="4"/>
        <v>0.38755335803187763</v>
      </c>
      <c r="F6" s="16">
        <f t="shared" si="4"/>
        <v>0.39259125753594876</v>
      </c>
      <c r="G6" s="16">
        <f t="shared" si="4"/>
        <v>0.39973677778228212</v>
      </c>
      <c r="H6" s="16">
        <f t="shared" si="4"/>
        <v>0.41302603292432932</v>
      </c>
      <c r="I6" s="16">
        <f t="shared" si="4"/>
        <v>0.4146930003031708</v>
      </c>
      <c r="J6" s="16">
        <f t="shared" si="4"/>
        <v>0.42641068291470757</v>
      </c>
    </row>
    <row r="7" spans="1:40" x14ac:dyDescent="0.25">
      <c r="A7" s="21" t="s">
        <v>3</v>
      </c>
      <c r="B7" s="16">
        <f t="shared" ref="B7:J7" si="5">AF15/B3</f>
        <v>0.1006453136431887</v>
      </c>
      <c r="C7" s="16">
        <f t="shared" si="5"/>
        <v>0.10627524473148638</v>
      </c>
      <c r="D7" s="16">
        <f t="shared" si="5"/>
        <v>0.10953647469353452</v>
      </c>
      <c r="E7" s="16">
        <f t="shared" si="5"/>
        <v>0.10872624556765741</v>
      </c>
      <c r="F7" s="16">
        <f t="shared" si="5"/>
        <v>0.102822279562836</v>
      </c>
      <c r="G7" s="16">
        <f t="shared" si="5"/>
        <v>9.8381247535747091E-2</v>
      </c>
      <c r="H7" s="16">
        <f t="shared" si="5"/>
        <v>9.7231267011807954E-2</v>
      </c>
      <c r="I7" s="16">
        <f t="shared" si="5"/>
        <v>9.4908760314174459E-2</v>
      </c>
      <c r="J7" s="16">
        <f t="shared" si="5"/>
        <v>9.2140198050445862E-2</v>
      </c>
    </row>
    <row r="8" spans="1:40" x14ac:dyDescent="0.25">
      <c r="A8" s="21" t="s">
        <v>71</v>
      </c>
      <c r="B8" s="16">
        <f t="shared" ref="B8:I8" si="6">SUM(B4:B7)</f>
        <v>1</v>
      </c>
      <c r="C8" s="16">
        <f t="shared" si="6"/>
        <v>1</v>
      </c>
      <c r="D8" s="16">
        <f t="shared" si="6"/>
        <v>1</v>
      </c>
      <c r="E8" s="16">
        <f t="shared" si="6"/>
        <v>0.99999999999999989</v>
      </c>
      <c r="F8" s="16">
        <f t="shared" si="6"/>
        <v>1</v>
      </c>
      <c r="G8" s="16">
        <f t="shared" si="6"/>
        <v>0.99999999999999989</v>
      </c>
      <c r="H8" s="16">
        <f t="shared" si="6"/>
        <v>1</v>
      </c>
      <c r="I8" s="16">
        <f t="shared" si="6"/>
        <v>1</v>
      </c>
      <c r="J8" s="16">
        <f t="shared" ref="J8" si="7">SUM(J4:J7)</f>
        <v>1.0000000000000002</v>
      </c>
    </row>
    <row r="9" spans="1:40" x14ac:dyDescent="0.25">
      <c r="A9" s="21"/>
    </row>
    <row r="10" spans="1:40" x14ac:dyDescent="0.25">
      <c r="A10" s="21" t="s">
        <v>58</v>
      </c>
      <c r="B10" s="1">
        <f>'TNSP stacked data'!B49</f>
        <v>61764.624702139656</v>
      </c>
      <c r="C10" s="1">
        <f>'TNSP stacked data'!C49</f>
        <v>61817.594227019435</v>
      </c>
      <c r="D10" s="1">
        <f>'TNSP stacked data'!D49</f>
        <v>58269.389500000005</v>
      </c>
      <c r="E10" s="1">
        <f>'TNSP stacked data'!E49</f>
        <v>77590.490999999995</v>
      </c>
      <c r="F10" s="1">
        <f>'TNSP stacked data'!F49</f>
        <v>80063.390000000014</v>
      </c>
      <c r="G10" s="1">
        <f>'TNSP stacked data'!G49</f>
        <v>75097.619000000006</v>
      </c>
      <c r="H10" s="1">
        <f>'TNSP stacked data'!H49</f>
        <v>72741.886999999988</v>
      </c>
      <c r="I10" s="1">
        <f>'TNSP stacked data'!I49</f>
        <v>76129.812000000005</v>
      </c>
      <c r="J10" s="1">
        <f>'TNSP stacked data'!J49</f>
        <v>82734.26797981601</v>
      </c>
    </row>
    <row r="11" spans="1:40" x14ac:dyDescent="0.25">
      <c r="A11" s="21"/>
    </row>
    <row r="12" spans="1:40" x14ac:dyDescent="0.25">
      <c r="A12" s="21"/>
      <c r="B12" s="4" t="s">
        <v>56</v>
      </c>
      <c r="L12" s="4" t="s">
        <v>69</v>
      </c>
      <c r="V12" s="4" t="s">
        <v>2</v>
      </c>
      <c r="AF12" s="4" t="s">
        <v>3</v>
      </c>
    </row>
    <row r="13" spans="1:40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L13" s="13">
        <v>2006</v>
      </c>
      <c r="M13" s="13">
        <v>2007</v>
      </c>
      <c r="N13" s="13">
        <v>2008</v>
      </c>
      <c r="O13" s="13">
        <v>2009</v>
      </c>
      <c r="P13" s="13">
        <v>2010</v>
      </c>
      <c r="Q13" s="13">
        <v>2011</v>
      </c>
      <c r="R13" s="13">
        <v>2012</v>
      </c>
      <c r="S13" s="13">
        <v>2013</v>
      </c>
      <c r="T13" s="13">
        <v>2014</v>
      </c>
      <c r="V13" s="13">
        <v>2006</v>
      </c>
      <c r="W13" s="13">
        <v>2007</v>
      </c>
      <c r="X13" s="13">
        <v>2008</v>
      </c>
      <c r="Y13" s="13">
        <v>2009</v>
      </c>
      <c r="Z13" s="13">
        <v>2010</v>
      </c>
      <c r="AA13" s="13">
        <v>2011</v>
      </c>
      <c r="AB13" s="13">
        <v>2012</v>
      </c>
      <c r="AC13" s="13">
        <v>2013</v>
      </c>
      <c r="AD13" s="13">
        <v>2014</v>
      </c>
      <c r="AF13" s="13">
        <v>2006</v>
      </c>
      <c r="AG13" s="13">
        <v>2007</v>
      </c>
      <c r="AH13" s="13">
        <v>2008</v>
      </c>
      <c r="AI13" s="13">
        <v>2009</v>
      </c>
      <c r="AJ13" s="13">
        <v>2010</v>
      </c>
      <c r="AK13" s="13">
        <v>2011</v>
      </c>
      <c r="AL13" s="13">
        <v>2012</v>
      </c>
      <c r="AM13" s="13">
        <v>2013</v>
      </c>
      <c r="AN13" s="13">
        <v>2014</v>
      </c>
    </row>
    <row r="14" spans="1:40" x14ac:dyDescent="0.25">
      <c r="A14" s="21"/>
    </row>
    <row r="15" spans="1:40" x14ac:dyDescent="0.25">
      <c r="A15" s="21" t="s">
        <v>49</v>
      </c>
      <c r="B15" s="1">
        <f>'TNSP stacked data'!B41</f>
        <v>947233.17299999995</v>
      </c>
      <c r="C15" s="1">
        <f>'TNSP stacked data'!C41</f>
        <v>946708.61600000004</v>
      </c>
      <c r="D15" s="1">
        <f>'TNSP stacked data'!D41</f>
        <v>946221.48400000005</v>
      </c>
      <c r="E15" s="1">
        <f>'TNSP stacked data'!E41</f>
        <v>1001928.32</v>
      </c>
      <c r="F15" s="1">
        <f>'TNSP stacked data'!F41</f>
        <v>1008691.633</v>
      </c>
      <c r="G15" s="1">
        <f>'TNSP stacked data'!G41</f>
        <v>1012409.603</v>
      </c>
      <c r="H15" s="1">
        <f>'TNSP stacked data'!H41</f>
        <v>1010384.402</v>
      </c>
      <c r="I15" s="1">
        <f>'TNSP stacked data'!I41</f>
        <v>1044676.635</v>
      </c>
      <c r="J15" s="1">
        <f>'TNSP stacked data'!J41</f>
        <v>1065519.0869155149</v>
      </c>
      <c r="K15" s="26"/>
      <c r="L15" s="1">
        <f>'TNSP stacked data'!L41</f>
        <v>38995.232000000004</v>
      </c>
      <c r="M15" s="1">
        <f>'TNSP stacked data'!M41</f>
        <v>38786.216999999997</v>
      </c>
      <c r="N15" s="1">
        <f>'TNSP stacked data'!N41</f>
        <v>38716.527999999998</v>
      </c>
      <c r="O15" s="1">
        <f>'TNSP stacked data'!O41</f>
        <v>38367.953000000001</v>
      </c>
      <c r="P15" s="1">
        <f>'TNSP stacked data'!P41</f>
        <v>38409.987999999998</v>
      </c>
      <c r="Q15" s="1">
        <f>'TNSP stacked data'!Q41</f>
        <v>37812.957999999999</v>
      </c>
      <c r="R15" s="1">
        <f>'TNSP stacked data'!R41</f>
        <v>37387.341</v>
      </c>
      <c r="S15" s="1">
        <f>'TNSP stacked data'!S41</f>
        <v>37095.459000000003</v>
      </c>
      <c r="T15" s="1">
        <f>'TNSP stacked data'!T41</f>
        <v>36460.660348153513</v>
      </c>
      <c r="U15" s="26"/>
      <c r="V15" s="1">
        <f>'TNSP stacked data'!V41</f>
        <v>611874.91799999995</v>
      </c>
      <c r="W15" s="1">
        <f>'TNSP stacked data'!W41</f>
        <v>623385.92700000003</v>
      </c>
      <c r="X15" s="1">
        <f>'TNSP stacked data'!X41</f>
        <v>662510.09400000004</v>
      </c>
      <c r="Y15" s="1">
        <f>'TNSP stacked data'!Y41</f>
        <v>800385.12800000003</v>
      </c>
      <c r="Z15" s="1">
        <f>'TNSP stacked data'!Z41</f>
        <v>814692.76800000004</v>
      </c>
      <c r="AA15" s="1">
        <f>'TNSP stacked data'!AA41</f>
        <v>836476.70900000003</v>
      </c>
      <c r="AB15" s="1">
        <f>'TNSP stacked data'!AB41</f>
        <v>883641.56599999999</v>
      </c>
      <c r="AC15" s="1">
        <f>'TNSP stacked data'!AC41</f>
        <v>914773.50300000003</v>
      </c>
      <c r="AD15" s="1">
        <f>'TNSP stacked data'!AD41</f>
        <v>976003.31584544294</v>
      </c>
      <c r="AE15" s="26"/>
      <c r="AF15" s="1">
        <f>'TNSP stacked data'!AF41</f>
        <v>178841.13199999998</v>
      </c>
      <c r="AG15" s="1">
        <f>'TNSP stacked data'!AG41</f>
        <v>191316.39300000001</v>
      </c>
      <c r="AH15" s="1">
        <f>'TNSP stacked data'!AH41</f>
        <v>202653.62100000001</v>
      </c>
      <c r="AI15" s="1">
        <f>'TNSP stacked data'!AI41</f>
        <v>224544.22899999999</v>
      </c>
      <c r="AJ15" s="1">
        <f>'TNSP stacked data'!AJ41</f>
        <v>213373.492</v>
      </c>
      <c r="AK15" s="1">
        <f>'TNSP stacked data'!AK41</f>
        <v>205869.52900000001</v>
      </c>
      <c r="AL15" s="1">
        <f>'TNSP stacked data'!AL41</f>
        <v>208019.79100000003</v>
      </c>
      <c r="AM15" s="1">
        <f>'TNSP stacked data'!AM41</f>
        <v>209359.74099999998</v>
      </c>
      <c r="AN15" s="1">
        <f>'TNSP stacked data'!AN41</f>
        <v>210897.94984775034</v>
      </c>
    </row>
    <row r="16" spans="1:40" x14ac:dyDescent="0.25">
      <c r="A16" s="21" t="s">
        <v>50</v>
      </c>
      <c r="B16" s="1">
        <f>'TNSP stacked data'!B42</f>
        <v>26638.605</v>
      </c>
      <c r="C16" s="1">
        <f>'TNSP stacked data'!C42</f>
        <v>30948.288</v>
      </c>
      <c r="D16" s="1">
        <f>'TNSP stacked data'!D42</f>
        <v>28055.690999999999</v>
      </c>
      <c r="E16" s="1">
        <f>'TNSP stacked data'!E42</f>
        <v>36930.68</v>
      </c>
      <c r="F16" s="1">
        <f>'TNSP stacked data'!F42</f>
        <v>21282.552</v>
      </c>
      <c r="G16" s="1">
        <f>'TNSP stacked data'!G42</f>
        <v>26887.109</v>
      </c>
      <c r="H16" s="1">
        <f>'TNSP stacked data'!H42</f>
        <v>31401.999</v>
      </c>
      <c r="I16" s="1">
        <f>'TNSP stacked data'!I42</f>
        <v>23057.675999999999</v>
      </c>
      <c r="J16" s="1">
        <f>'TNSP stacked data'!J42</f>
        <v>29249.543562386611</v>
      </c>
      <c r="K16" s="26"/>
      <c r="L16" s="1">
        <f>'TNSP stacked data'!L42</f>
        <v>1091.3710000000001</v>
      </c>
      <c r="M16" s="1">
        <f>'TNSP stacked data'!M42</f>
        <v>1266.3109999999999</v>
      </c>
      <c r="N16" s="1">
        <f>'TNSP stacked data'!N42</f>
        <v>1080.739</v>
      </c>
      <c r="O16" s="1">
        <f>'TNSP stacked data'!O42</f>
        <v>1406.2840000000001</v>
      </c>
      <c r="P16" s="1">
        <f>'TNSP stacked data'!P42</f>
        <v>794.89200000000005</v>
      </c>
      <c r="Q16" s="1">
        <f>'TNSP stacked data'!Q42</f>
        <v>994.90599999999995</v>
      </c>
      <c r="R16" s="1">
        <f>'TNSP stacked data'!R42</f>
        <v>1115.0550000000001</v>
      </c>
      <c r="S16" s="1">
        <f>'TNSP stacked data'!S42</f>
        <v>789.00300000000004</v>
      </c>
      <c r="T16" s="1">
        <f>'TNSP stacked data'!T42</f>
        <v>1000.880872302251</v>
      </c>
      <c r="U16" s="26"/>
      <c r="V16" s="1">
        <f>'TNSP stacked data'!V42</f>
        <v>17556.142</v>
      </c>
      <c r="W16" s="1">
        <f>'TNSP stacked data'!W42</f>
        <v>20785.043000000001</v>
      </c>
      <c r="X16" s="1">
        <f>'TNSP stacked data'!X42</f>
        <v>19598.368999999999</v>
      </c>
      <c r="Y16" s="1">
        <f>'TNSP stacked data'!Y42</f>
        <v>29495.767</v>
      </c>
      <c r="Z16" s="1">
        <f>'TNSP stacked data'!Z42</f>
        <v>17177.257000000001</v>
      </c>
      <c r="AA16" s="1">
        <f>'TNSP stacked data'!AA42</f>
        <v>22207.346000000001</v>
      </c>
      <c r="AB16" s="1">
        <f>'TNSP stacked data'!AB42</f>
        <v>27423.359</v>
      </c>
      <c r="AC16" s="1">
        <f>'TNSP stacked data'!AC42</f>
        <v>20165.348000000002</v>
      </c>
      <c r="AD16" s="1">
        <f>'TNSP stacked data'!AD42</f>
        <v>26792.247885953275</v>
      </c>
      <c r="AE16" s="26"/>
      <c r="AF16" s="1">
        <f>'TNSP stacked data'!AF42</f>
        <v>5769.0370000000003</v>
      </c>
      <c r="AG16" s="1">
        <f>'TNSP stacked data'!AG42</f>
        <v>7112.9000000000005</v>
      </c>
      <c r="AH16" s="1">
        <f>'TNSP stacked data'!AH42</f>
        <v>5994.8980000000001</v>
      </c>
      <c r="AI16" s="1">
        <f>'TNSP stacked data'!AI42</f>
        <v>8274.8970000000008</v>
      </c>
      <c r="AJ16" s="1">
        <f>'TNSP stacked data'!AJ42</f>
        <v>4498.8389999999999</v>
      </c>
      <c r="AK16" s="1">
        <f>'TNSP stacked data'!AK42</f>
        <v>5465.5630000000001</v>
      </c>
      <c r="AL16" s="1">
        <f>'TNSP stacked data'!AL42</f>
        <v>6455.7869999999994</v>
      </c>
      <c r="AM16" s="1">
        <f>'TNSP stacked data'!AM42</f>
        <v>4615.1440000000002</v>
      </c>
      <c r="AN16" s="1">
        <f>'TNSP stacked data'!AN42</f>
        <v>5789.3554860166623</v>
      </c>
    </row>
    <row r="17" spans="1:40" x14ac:dyDescent="0.25">
      <c r="A17" s="21" t="s">
        <v>51</v>
      </c>
      <c r="B17" s="1">
        <f>'TNSP stacked data'!B43</f>
        <v>-31740.31</v>
      </c>
      <c r="C17" s="1">
        <f>'TNSP stacked data'!C43</f>
        <v>-32651.483</v>
      </c>
      <c r="D17" s="1">
        <f>'TNSP stacked data'!D43</f>
        <v>-37104.580999999998</v>
      </c>
      <c r="E17" s="1">
        <f>'TNSP stacked data'!E43</f>
        <v>-35826.807999999997</v>
      </c>
      <c r="F17" s="1">
        <f>'TNSP stacked data'!F43</f>
        <v>-37267.500999999997</v>
      </c>
      <c r="G17" s="1">
        <f>'TNSP stacked data'!G43</f>
        <v>-38389.313000000002</v>
      </c>
      <c r="H17" s="1">
        <f>'TNSP stacked data'!H43</f>
        <v>-39621.940999999999</v>
      </c>
      <c r="I17" s="1">
        <f>'TNSP stacked data'!I43</f>
        <v>-41608.911</v>
      </c>
      <c r="J17" s="1">
        <f>'TNSP stacked data'!J43</f>
        <v>-43174.973655753478</v>
      </c>
      <c r="K17" s="26"/>
      <c r="L17" s="1">
        <f>'TNSP stacked data'!L43</f>
        <v>-1300.386</v>
      </c>
      <c r="M17" s="1">
        <f>'TNSP stacked data'!M43</f>
        <v>-1336</v>
      </c>
      <c r="N17" s="1">
        <f>'TNSP stacked data'!N43</f>
        <v>-1429.3140000000001</v>
      </c>
      <c r="O17" s="1">
        <f>'TNSP stacked data'!O43</f>
        <v>-1364.25</v>
      </c>
      <c r="P17" s="1">
        <f>'TNSP stacked data'!P43</f>
        <v>-1391.921</v>
      </c>
      <c r="Q17" s="1">
        <f>'TNSP stacked data'!Q43</f>
        <v>-1420.5229999999999</v>
      </c>
      <c r="R17" s="1">
        <f>'TNSP stacked data'!R43</f>
        <v>-1406.9369999999999</v>
      </c>
      <c r="S17" s="1">
        <f>'TNSP stacked data'!S43</f>
        <v>-1423.8019999999999</v>
      </c>
      <c r="T17" s="1">
        <f>'TNSP stacked data'!T43</f>
        <v>-1477.3907566122475</v>
      </c>
      <c r="U17" s="26"/>
      <c r="V17" s="1">
        <f>'TNSP stacked data'!V43</f>
        <v>-33077.703999999998</v>
      </c>
      <c r="W17" s="1">
        <f>'TNSP stacked data'!W43</f>
        <v>-35308.93</v>
      </c>
      <c r="X17" s="1">
        <f>'TNSP stacked data'!X43</f>
        <v>-39950.266000000003</v>
      </c>
      <c r="Y17" s="1">
        <f>'TNSP stacked data'!Y43</f>
        <v>-39580.178999999996</v>
      </c>
      <c r="Z17" s="1">
        <f>'TNSP stacked data'!Z43</f>
        <v>-41600.817000000003</v>
      </c>
      <c r="AA17" s="1">
        <f>'TNSP stacked data'!AA43</f>
        <v>-43524.779000000002</v>
      </c>
      <c r="AB17" s="1">
        <f>'TNSP stacked data'!AB43</f>
        <v>-46254.006000000001</v>
      </c>
      <c r="AC17" s="1">
        <f>'TNSP stacked data'!AC43</f>
        <v>-48859.072</v>
      </c>
      <c r="AD17" s="1">
        <f>'TNSP stacked data'!AD43</f>
        <v>-52043.994732607534</v>
      </c>
      <c r="AE17" s="26"/>
      <c r="AF17" s="1">
        <f>'TNSP stacked data'!AF43</f>
        <v>-20162.544999999998</v>
      </c>
      <c r="AG17" s="1">
        <f>'TNSP stacked data'!AG43</f>
        <v>-22422.616000000002</v>
      </c>
      <c r="AH17" s="1">
        <f>'TNSP stacked data'!AH43</f>
        <v>-24528.277999999998</v>
      </c>
      <c r="AI17" s="1">
        <f>'TNSP stacked data'!AI43</f>
        <v>-30354.583000000002</v>
      </c>
      <c r="AJ17" s="1">
        <f>'TNSP stacked data'!AJ43</f>
        <v>-32613.201000000001</v>
      </c>
      <c r="AK17" s="1">
        <f>'TNSP stacked data'!AK43</f>
        <v>-35554.296999999999</v>
      </c>
      <c r="AL17" s="1">
        <f>'TNSP stacked data'!AL43</f>
        <v>-36465.168000000005</v>
      </c>
      <c r="AM17" s="1">
        <f>'TNSP stacked data'!AM43</f>
        <v>-37740.224000000002</v>
      </c>
      <c r="AN17" s="1">
        <f>'TNSP stacked data'!AN43</f>
        <v>-30731.817033713116</v>
      </c>
    </row>
    <row r="18" spans="1:40" x14ac:dyDescent="0.25">
      <c r="A18" s="21" t="s">
        <v>52</v>
      </c>
      <c r="B18" s="1">
        <f>'TNSP stacked data'!B44</f>
        <v>-5101.7049999999999</v>
      </c>
      <c r="C18" s="1">
        <f>'TNSP stacked data'!C44</f>
        <v>-1703.1949999999999</v>
      </c>
      <c r="D18" s="1">
        <f>'TNSP stacked data'!D44</f>
        <v>-9048.89</v>
      </c>
      <c r="E18" s="1">
        <f>'TNSP stacked data'!E44</f>
        <v>1103.8720000000001</v>
      </c>
      <c r="F18" s="1">
        <f>'TNSP stacked data'!F44</f>
        <v>-15984.949000000001</v>
      </c>
      <c r="G18" s="1">
        <f>'TNSP stacked data'!G44</f>
        <v>-11502.204</v>
      </c>
      <c r="H18" s="1">
        <f>'TNSP stacked data'!H44</f>
        <v>-8219.9410000000007</v>
      </c>
      <c r="I18" s="1">
        <f>'TNSP stacked data'!I44</f>
        <v>-18551.235000000001</v>
      </c>
      <c r="J18" s="1">
        <f>'TNSP stacked data'!J44</f>
        <v>-13925.430093366869</v>
      </c>
      <c r="K18" s="26"/>
      <c r="L18" s="1">
        <f>'TNSP stacked data'!L44</f>
        <v>-209.01499999999999</v>
      </c>
      <c r="M18" s="1">
        <f>'TNSP stacked data'!M44</f>
        <v>-69.69</v>
      </c>
      <c r="N18" s="1">
        <f>'TNSP stacked data'!N44</f>
        <v>-348.57400000000001</v>
      </c>
      <c r="O18" s="1">
        <f>'TNSP stacked data'!O44</f>
        <v>42.033999999999999</v>
      </c>
      <c r="P18" s="1">
        <f>'TNSP stacked data'!P44</f>
        <v>-597.029</v>
      </c>
      <c r="Q18" s="1">
        <f>'TNSP stacked data'!Q44</f>
        <v>-425.61700000000002</v>
      </c>
      <c r="R18" s="1">
        <f>'TNSP stacked data'!R44</f>
        <v>-291.88200000000001</v>
      </c>
      <c r="S18" s="1">
        <f>'TNSP stacked data'!S44</f>
        <v>-634.79899999999998</v>
      </c>
      <c r="T18" s="1">
        <f>'TNSP stacked data'!T44</f>
        <v>-476.50988430999655</v>
      </c>
      <c r="U18" s="26"/>
      <c r="V18" s="1">
        <f>'TNSP stacked data'!V44</f>
        <v>-15521.563</v>
      </c>
      <c r="W18" s="1">
        <f>'TNSP stacked data'!W44</f>
        <v>-14523.887000000001</v>
      </c>
      <c r="X18" s="1">
        <f>'TNSP stacked data'!X44</f>
        <v>-20351.897000000001</v>
      </c>
      <c r="Y18" s="1">
        <f>'TNSP stacked data'!Y44</f>
        <v>-10084.412</v>
      </c>
      <c r="Z18" s="1">
        <f>'TNSP stacked data'!Z44</f>
        <v>-24423.56</v>
      </c>
      <c r="AA18" s="1">
        <f>'TNSP stacked data'!AA44</f>
        <v>-21317.432000000001</v>
      </c>
      <c r="AB18" s="1">
        <f>'TNSP stacked data'!AB44</f>
        <v>-18830.647000000001</v>
      </c>
      <c r="AC18" s="1">
        <f>'TNSP stacked data'!AC44</f>
        <v>-28693.723999999998</v>
      </c>
      <c r="AD18" s="1">
        <f>'TNSP stacked data'!AD44</f>
        <v>-25251.74684665426</v>
      </c>
      <c r="AE18" s="26"/>
      <c r="AF18" s="1">
        <f>'TNSP stacked data'!AF44</f>
        <v>-14393.508</v>
      </c>
      <c r="AG18" s="1">
        <f>'TNSP stacked data'!AG44</f>
        <v>-15309.716</v>
      </c>
      <c r="AH18" s="1">
        <f>'TNSP stacked data'!AH44</f>
        <v>-18533.379999999997</v>
      </c>
      <c r="AI18" s="1">
        <f>'TNSP stacked data'!AI44</f>
        <v>-22079.686000000002</v>
      </c>
      <c r="AJ18" s="1">
        <f>'TNSP stacked data'!AJ44</f>
        <v>-28114.361999999997</v>
      </c>
      <c r="AK18" s="1">
        <f>'TNSP stacked data'!AK44</f>
        <v>-30088.735000000001</v>
      </c>
      <c r="AL18" s="1">
        <f>'TNSP stacked data'!AL44</f>
        <v>-30009.381000000001</v>
      </c>
      <c r="AM18" s="1">
        <f>'TNSP stacked data'!AM44</f>
        <v>-33125.08</v>
      </c>
      <c r="AN18" s="1">
        <f>'TNSP stacked data'!AN44</f>
        <v>-24942.461547696454</v>
      </c>
    </row>
    <row r="19" spans="1:40" x14ac:dyDescent="0.25">
      <c r="A19" s="21" t="s">
        <v>53</v>
      </c>
      <c r="B19" s="1">
        <f>'TNSP stacked data'!B45</f>
        <v>4577.1469999999999</v>
      </c>
      <c r="C19" s="1">
        <f>'TNSP stacked data'!C45</f>
        <v>1216.0630000000001</v>
      </c>
      <c r="D19" s="1">
        <f>'TNSP stacked data'!D45</f>
        <v>6544.5659999999998</v>
      </c>
      <c r="E19" s="1">
        <f>'TNSP stacked data'!E45</f>
        <v>5659.4409999999998</v>
      </c>
      <c r="F19" s="1">
        <f>'TNSP stacked data'!F45</f>
        <v>19702.918000000001</v>
      </c>
      <c r="G19" s="1">
        <f>'TNSP stacked data'!G45</f>
        <v>9477.0040000000008</v>
      </c>
      <c r="H19" s="1">
        <f>'TNSP stacked data'!H45</f>
        <v>42512.173999999999</v>
      </c>
      <c r="I19" s="1">
        <f>'TNSP stacked data'!I45</f>
        <v>39393.686999999998</v>
      </c>
      <c r="J19" s="1">
        <f>'TNSP stacked data'!J45</f>
        <v>28826.301785048123</v>
      </c>
      <c r="K19" s="26"/>
      <c r="L19" s="1">
        <f>'TNSP stacked data'!L45</f>
        <v>0</v>
      </c>
      <c r="M19" s="1">
        <f>'TNSP stacked data'!M45</f>
        <v>0</v>
      </c>
      <c r="N19" s="1">
        <f>'TNSP stacked data'!N45</f>
        <v>0</v>
      </c>
      <c r="O19" s="1">
        <f>'TNSP stacked data'!O45</f>
        <v>0</v>
      </c>
      <c r="P19" s="1">
        <f>'TNSP stacked data'!P45</f>
        <v>0</v>
      </c>
      <c r="Q19" s="1">
        <f>'TNSP stacked data'!Q45</f>
        <v>0</v>
      </c>
      <c r="R19" s="1">
        <f>'TNSP stacked data'!R45</f>
        <v>0</v>
      </c>
      <c r="S19" s="1">
        <f>'TNSP stacked data'!S45</f>
        <v>0</v>
      </c>
      <c r="T19" s="1">
        <f>'TNSP stacked data'!T45</f>
        <v>0</v>
      </c>
      <c r="U19" s="26"/>
      <c r="V19" s="1">
        <f>'TNSP stacked data'!V45</f>
        <v>27818.571</v>
      </c>
      <c r="W19" s="1">
        <f>'TNSP stacked data'!W45</f>
        <v>53648.053999999996</v>
      </c>
      <c r="X19" s="1">
        <f>'TNSP stacked data'!X45</f>
        <v>58782.603999999999</v>
      </c>
      <c r="Y19" s="1">
        <f>'TNSP stacked data'!Y45</f>
        <v>24392.053</v>
      </c>
      <c r="Z19" s="1">
        <f>'TNSP stacked data'!Z45</f>
        <v>46207.500999999997</v>
      </c>
      <c r="AA19" s="1">
        <f>'TNSP stacked data'!AA45</f>
        <v>68956.289000000004</v>
      </c>
      <c r="AB19" s="1">
        <f>'TNSP stacked data'!AB45</f>
        <v>50930.584000000003</v>
      </c>
      <c r="AC19" s="1">
        <f>'TNSP stacked data'!AC45</f>
        <v>92033.808999999994</v>
      </c>
      <c r="AD19" s="1">
        <f>'TNSP stacked data'!AD45</f>
        <v>94519.083997227077</v>
      </c>
      <c r="AE19" s="26"/>
      <c r="AF19" s="1">
        <f>'TNSP stacked data'!AF45</f>
        <v>27659.768</v>
      </c>
      <c r="AG19" s="1">
        <f>'TNSP stacked data'!AG45</f>
        <v>26843.591</v>
      </c>
      <c r="AH19" s="1">
        <f>'TNSP stacked data'!AH45</f>
        <v>43815.552000000003</v>
      </c>
      <c r="AI19" s="1">
        <f>'TNSP stacked data'!AI45</f>
        <v>11591.941000000001</v>
      </c>
      <c r="AJ19" s="1">
        <f>'TNSP stacked data'!AJ45</f>
        <v>20641.689000000002</v>
      </c>
      <c r="AK19" s="1">
        <f>'TNSP stacked data'!AK45</f>
        <v>32389.126</v>
      </c>
      <c r="AL19" s="1">
        <f>'TNSP stacked data'!AL45</f>
        <v>31349.330999999998</v>
      </c>
      <c r="AM19" s="1">
        <f>'TNSP stacked data'!AM45</f>
        <v>34663.288</v>
      </c>
      <c r="AN19" s="1">
        <f>'TNSP stacked data'!AN45</f>
        <v>52984.163539426459</v>
      </c>
    </row>
    <row r="20" spans="1:40" x14ac:dyDescent="0.25">
      <c r="A20" s="21" t="s">
        <v>54</v>
      </c>
      <c r="B20" s="1">
        <f>'TNSP stacked data'!B46</f>
        <v>0</v>
      </c>
      <c r="C20" s="1">
        <f>'TNSP stacked data'!C46</f>
        <v>0</v>
      </c>
      <c r="D20" s="1">
        <f>'TNSP stacked data'!D46</f>
        <v>0</v>
      </c>
      <c r="E20" s="1">
        <f>'TNSP stacked data'!E46</f>
        <v>0</v>
      </c>
      <c r="F20" s="1">
        <f>'TNSP stacked data'!F46</f>
        <v>0</v>
      </c>
      <c r="G20" s="1">
        <f>'TNSP stacked data'!G46</f>
        <v>0</v>
      </c>
      <c r="H20" s="1">
        <f>'TNSP stacked data'!H46</f>
        <v>0</v>
      </c>
      <c r="I20" s="1">
        <f>'TNSP stacked data'!I46</f>
        <v>0</v>
      </c>
      <c r="J20" s="1">
        <f>'TNSP stacked data'!J46</f>
        <v>0</v>
      </c>
      <c r="K20" s="26"/>
      <c r="L20" s="1">
        <f>'TNSP stacked data'!L46</f>
        <v>0</v>
      </c>
      <c r="M20" s="1">
        <f>'TNSP stacked data'!M46</f>
        <v>0</v>
      </c>
      <c r="N20" s="1">
        <f>'TNSP stacked data'!N46</f>
        <v>0</v>
      </c>
      <c r="O20" s="1">
        <f>'TNSP stacked data'!O46</f>
        <v>0</v>
      </c>
      <c r="P20" s="1">
        <f>'TNSP stacked data'!P46</f>
        <v>0</v>
      </c>
      <c r="Q20" s="1">
        <f>'TNSP stacked data'!Q46</f>
        <v>0</v>
      </c>
      <c r="R20" s="1">
        <f>'TNSP stacked data'!R46</f>
        <v>0</v>
      </c>
      <c r="S20" s="1">
        <f>'TNSP stacked data'!S46</f>
        <v>0</v>
      </c>
      <c r="T20" s="1">
        <f>'TNSP stacked data'!T46</f>
        <v>0</v>
      </c>
      <c r="U20" s="26"/>
      <c r="V20" s="1">
        <f>'TNSP stacked data'!V46</f>
        <v>-786</v>
      </c>
      <c r="W20" s="1">
        <f>'TNSP stacked data'!W46</f>
        <v>0</v>
      </c>
      <c r="X20" s="1">
        <f>'TNSP stacked data'!X46</f>
        <v>0</v>
      </c>
      <c r="Y20" s="1">
        <f>'TNSP stacked data'!Y46</f>
        <v>0</v>
      </c>
      <c r="Z20" s="1">
        <f>'TNSP stacked data'!Z46</f>
        <v>0</v>
      </c>
      <c r="AA20" s="1">
        <f>'TNSP stacked data'!AA46</f>
        <v>-474</v>
      </c>
      <c r="AB20" s="1">
        <f>'TNSP stacked data'!AB46</f>
        <v>-968</v>
      </c>
      <c r="AC20" s="1">
        <f>'TNSP stacked data'!AC46</f>
        <v>-2110.2719999999999</v>
      </c>
      <c r="AD20" s="1">
        <f>'TNSP stacked data'!AD46</f>
        <v>0</v>
      </c>
      <c r="AE20" s="26"/>
      <c r="AF20" s="1">
        <f>'TNSP stacked data'!AF46</f>
        <v>-791</v>
      </c>
      <c r="AG20" s="1">
        <f>'TNSP stacked data'!AG46</f>
        <v>-196.64699999999999</v>
      </c>
      <c r="AH20" s="1">
        <f>'TNSP stacked data'!AH46</f>
        <v>-74</v>
      </c>
      <c r="AI20" s="1">
        <f>'TNSP stacked data'!AI46</f>
        <v>-682.99099999999999</v>
      </c>
      <c r="AJ20" s="1">
        <f>'TNSP stacked data'!AJ46</f>
        <v>-31.29</v>
      </c>
      <c r="AK20" s="1">
        <f>'TNSP stacked data'!AK46</f>
        <v>-150.12899999999999</v>
      </c>
      <c r="AL20" s="1">
        <f>'TNSP stacked data'!AL46</f>
        <v>0</v>
      </c>
      <c r="AM20" s="1">
        <f>'TNSP stacked data'!AM46</f>
        <v>0</v>
      </c>
      <c r="AN20" s="1">
        <f>'TNSP stacked data'!AN46</f>
        <v>0</v>
      </c>
    </row>
    <row r="21" spans="1:40" x14ac:dyDescent="0.25">
      <c r="A21" s="21" t="s">
        <v>55</v>
      </c>
      <c r="B21" s="1">
        <f>'TNSP stacked data'!B47</f>
        <v>946708.61600000004</v>
      </c>
      <c r="C21" s="1">
        <f>'TNSP stacked data'!C47</f>
        <v>946221.48400000005</v>
      </c>
      <c r="D21" s="1">
        <f>'TNSP stacked data'!D47</f>
        <v>996021.32</v>
      </c>
      <c r="E21" s="1">
        <f>'TNSP stacked data'!E47</f>
        <v>1008691.633</v>
      </c>
      <c r="F21" s="1">
        <f>'TNSP stacked data'!F47</f>
        <v>1012409.603</v>
      </c>
      <c r="G21" s="1">
        <f>'TNSP stacked data'!G47</f>
        <v>1010384.402</v>
      </c>
      <c r="H21" s="1">
        <f>'TNSP stacked data'!H47</f>
        <v>1044676.635</v>
      </c>
      <c r="I21" s="1">
        <f>'TNSP stacked data'!I47</f>
        <v>1065519.0870000001</v>
      </c>
      <c r="J21" s="1">
        <f>'TNSP stacked data'!J47</f>
        <v>1073220.7448232267</v>
      </c>
      <c r="K21" s="26"/>
      <c r="L21" s="1">
        <f>'TNSP stacked data'!L47</f>
        <v>38786.216999999997</v>
      </c>
      <c r="M21" s="1">
        <f>'TNSP stacked data'!M47</f>
        <v>38716.527999999998</v>
      </c>
      <c r="N21" s="1">
        <f>'TNSP stacked data'!N47</f>
        <v>38367.953000000001</v>
      </c>
      <c r="O21" s="1">
        <f>'TNSP stacked data'!O47</f>
        <v>38409.987999999998</v>
      </c>
      <c r="P21" s="1">
        <f>'TNSP stacked data'!P47</f>
        <v>37812.957999999999</v>
      </c>
      <c r="Q21" s="1">
        <f>'TNSP stacked data'!Q47</f>
        <v>37387.341</v>
      </c>
      <c r="R21" s="1">
        <f>'TNSP stacked data'!R47</f>
        <v>37095.459000000003</v>
      </c>
      <c r="S21" s="1">
        <f>'TNSP stacked data'!S47</f>
        <v>36460.660000000003</v>
      </c>
      <c r="T21" s="1">
        <f>'TNSP stacked data'!T47</f>
        <v>35984.150463843514</v>
      </c>
      <c r="U21" s="26"/>
      <c r="V21" s="1">
        <f>'TNSP stacked data'!V47</f>
        <v>623385.92700000003</v>
      </c>
      <c r="W21" s="1">
        <f>'TNSP stacked data'!W47</f>
        <v>662510.09400000004</v>
      </c>
      <c r="X21" s="1">
        <f>'TNSP stacked data'!X47</f>
        <v>709528.12800000003</v>
      </c>
      <c r="Y21" s="1">
        <f>'TNSP stacked data'!Y47</f>
        <v>814692.76800000004</v>
      </c>
      <c r="Z21" s="1">
        <f>'TNSP stacked data'!Z47</f>
        <v>836476.70900000003</v>
      </c>
      <c r="AA21" s="1">
        <f>'TNSP stacked data'!AA47</f>
        <v>883641.56599999999</v>
      </c>
      <c r="AB21" s="1">
        <f>'TNSP stacked data'!AB47</f>
        <v>914773.50300000003</v>
      </c>
      <c r="AC21" s="1">
        <f>'TNSP stacked data'!AC47</f>
        <v>976003.31599999999</v>
      </c>
      <c r="AD21" s="1">
        <f>'TNSP stacked data'!AD47</f>
        <v>1079247.4346889234</v>
      </c>
      <c r="AE21" s="26"/>
      <c r="AF21" s="1">
        <f>'TNSP stacked data'!AF47</f>
        <v>191316.39300000001</v>
      </c>
      <c r="AG21" s="1">
        <f>'TNSP stacked data'!AG47</f>
        <v>202653.62100000001</v>
      </c>
      <c r="AH21" s="1">
        <f>'TNSP stacked data'!AH47</f>
        <v>205459.22899999999</v>
      </c>
      <c r="AI21" s="1">
        <f>'TNSP stacked data'!AI47</f>
        <v>213373.492</v>
      </c>
      <c r="AJ21" s="1">
        <f>'TNSP stacked data'!AJ47</f>
        <v>205869.52900000001</v>
      </c>
      <c r="AK21" s="1">
        <f>'TNSP stacked data'!AK47</f>
        <v>208019.79100000003</v>
      </c>
      <c r="AL21" s="1">
        <f>'TNSP stacked data'!AL47</f>
        <v>209359.74099999998</v>
      </c>
      <c r="AM21" s="1">
        <f>'TNSP stacked data'!AM47</f>
        <v>210897.95</v>
      </c>
      <c r="AN21" s="1">
        <f>'TNSP stacked data'!AN47</f>
        <v>222334.63973163837</v>
      </c>
    </row>
    <row r="22" spans="1:40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</row>
    <row r="23" spans="1:40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V23" s="14"/>
      <c r="W23" s="14"/>
      <c r="X23" s="14"/>
      <c r="Y23" s="14"/>
      <c r="Z23" s="14"/>
      <c r="AA23" s="14"/>
      <c r="AB23" s="14"/>
      <c r="AC23" s="14"/>
      <c r="AD23" s="14"/>
    </row>
    <row r="24" spans="1:40" x14ac:dyDescent="0.25">
      <c r="A24" s="24" t="s">
        <v>62</v>
      </c>
      <c r="B24" s="1">
        <f>B15</f>
        <v>947233.17299999995</v>
      </c>
      <c r="C24" s="1">
        <f t="shared" ref="C24:I24" si="8">C15</f>
        <v>946708.61600000004</v>
      </c>
      <c r="D24" s="1">
        <f t="shared" si="8"/>
        <v>946221.48400000005</v>
      </c>
      <c r="E24" s="1">
        <f t="shared" si="8"/>
        <v>1001928.32</v>
      </c>
      <c r="F24" s="1">
        <f t="shared" si="8"/>
        <v>1008691.633</v>
      </c>
      <c r="G24" s="1">
        <f t="shared" si="8"/>
        <v>1012409.603</v>
      </c>
      <c r="H24" s="1">
        <f t="shared" si="8"/>
        <v>1010384.402</v>
      </c>
      <c r="I24" s="1">
        <f t="shared" si="8"/>
        <v>1044676.635</v>
      </c>
      <c r="J24" s="1">
        <f t="shared" ref="J24" si="9">J15</f>
        <v>1065519.0869155149</v>
      </c>
      <c r="L24" s="1">
        <f>L15</f>
        <v>38995.232000000004</v>
      </c>
      <c r="M24" s="1">
        <f t="shared" ref="M24:S24" si="10">M15</f>
        <v>38786.216999999997</v>
      </c>
      <c r="N24" s="1">
        <f t="shared" si="10"/>
        <v>38716.527999999998</v>
      </c>
      <c r="O24" s="1">
        <f t="shared" si="10"/>
        <v>38367.953000000001</v>
      </c>
      <c r="P24" s="1">
        <f t="shared" si="10"/>
        <v>38409.987999999998</v>
      </c>
      <c r="Q24" s="1">
        <f t="shared" si="10"/>
        <v>37812.957999999999</v>
      </c>
      <c r="R24" s="1">
        <f t="shared" si="10"/>
        <v>37387.341</v>
      </c>
      <c r="S24" s="1">
        <f t="shared" si="10"/>
        <v>37095.459000000003</v>
      </c>
      <c r="T24" s="1">
        <f t="shared" ref="T24" si="11">T15</f>
        <v>36460.660348153513</v>
      </c>
      <c r="V24" s="1">
        <f>V15</f>
        <v>611874.91799999995</v>
      </c>
      <c r="W24" s="1">
        <f t="shared" ref="W24:AC24" si="12">W15</f>
        <v>623385.92700000003</v>
      </c>
      <c r="X24" s="1">
        <f t="shared" si="12"/>
        <v>662510.09400000004</v>
      </c>
      <c r="Y24" s="1">
        <f t="shared" si="12"/>
        <v>800385.12800000003</v>
      </c>
      <c r="Z24" s="1">
        <f t="shared" si="12"/>
        <v>814692.76800000004</v>
      </c>
      <c r="AA24" s="1">
        <f t="shared" si="12"/>
        <v>836476.70900000003</v>
      </c>
      <c r="AB24" s="1">
        <f t="shared" si="12"/>
        <v>883641.56599999999</v>
      </c>
      <c r="AC24" s="1">
        <f t="shared" si="12"/>
        <v>914773.50300000003</v>
      </c>
      <c r="AD24" s="1">
        <f t="shared" ref="AD24" si="13">AD15</f>
        <v>976003.31584544294</v>
      </c>
      <c r="AF24" s="1">
        <f>AF15</f>
        <v>178841.13199999998</v>
      </c>
      <c r="AG24" s="1">
        <f t="shared" ref="AG24:AM24" si="14">AG15</f>
        <v>191316.39300000001</v>
      </c>
      <c r="AH24" s="1">
        <f t="shared" si="14"/>
        <v>202653.62100000001</v>
      </c>
      <c r="AI24" s="1">
        <f t="shared" si="14"/>
        <v>224544.22899999999</v>
      </c>
      <c r="AJ24" s="1">
        <f t="shared" si="14"/>
        <v>213373.492</v>
      </c>
      <c r="AK24" s="1">
        <f t="shared" si="14"/>
        <v>205869.52900000001</v>
      </c>
      <c r="AL24" s="1">
        <f t="shared" si="14"/>
        <v>208019.79100000003</v>
      </c>
      <c r="AM24" s="1">
        <f t="shared" si="14"/>
        <v>209359.74099999998</v>
      </c>
      <c r="AN24" s="1">
        <f t="shared" ref="AN24" si="15">AN15</f>
        <v>210897.94984775034</v>
      </c>
    </row>
    <row r="25" spans="1:40" x14ac:dyDescent="0.25">
      <c r="A25" s="24" t="s">
        <v>63</v>
      </c>
      <c r="B25" s="1">
        <f>WACC!C74*B24</f>
        <v>378893.26919999998</v>
      </c>
      <c r="C25" s="1">
        <f>WACC!D14*C24</f>
        <v>378683.44640000002</v>
      </c>
      <c r="D25" s="1">
        <f>WACC!E14*D24</f>
        <v>378488.59360000002</v>
      </c>
      <c r="E25" s="1">
        <f>WACC!F14*E24</f>
        <v>400771.32799999998</v>
      </c>
      <c r="F25" s="1">
        <f>WACC!G14*F24</f>
        <v>403476.65320000006</v>
      </c>
      <c r="G25" s="1">
        <f>WACC!H14*G24</f>
        <v>404963.84120000002</v>
      </c>
      <c r="H25" s="1">
        <f>WACC!I14*H24</f>
        <v>404153.76080000005</v>
      </c>
      <c r="I25" s="1">
        <f>WACC!J14*I24</f>
        <v>417870.65400000004</v>
      </c>
      <c r="J25" s="1">
        <f>WACC!K14*J24</f>
        <v>426207.63476620597</v>
      </c>
      <c r="L25" s="1">
        <f>WACC!C74*L24</f>
        <v>15598.092800000002</v>
      </c>
      <c r="M25" s="1">
        <f>WACC!D74*M24</f>
        <v>15514.486799999999</v>
      </c>
      <c r="N25" s="1">
        <f>WACC!E74*N24</f>
        <v>15486.611199999999</v>
      </c>
      <c r="O25" s="1">
        <f>WACC!F74*O24</f>
        <v>15347.181200000001</v>
      </c>
      <c r="P25" s="1">
        <f>WACC!G74*P24</f>
        <v>15363.995199999999</v>
      </c>
      <c r="Q25" s="1">
        <f>WACC!H74*Q24</f>
        <v>15125.183199999999</v>
      </c>
      <c r="R25" s="1">
        <f>WACC!I74*R24</f>
        <v>14954.936400000001</v>
      </c>
      <c r="S25" s="1">
        <f>WACC!J74*S24</f>
        <v>14838.183600000002</v>
      </c>
      <c r="T25" s="1">
        <f>WACC!K74*T24</f>
        <v>14584.264139261406</v>
      </c>
      <c r="V25" s="1">
        <f>WACC!C74*V24</f>
        <v>244749.96719999998</v>
      </c>
      <c r="W25" s="1">
        <f>WACC!D74*W24</f>
        <v>249354.37080000003</v>
      </c>
      <c r="X25" s="1">
        <f>WACC!E74*X24</f>
        <v>265004.03760000004</v>
      </c>
      <c r="Y25" s="1">
        <f>WACC!F74*Y24</f>
        <v>320154.05120000005</v>
      </c>
      <c r="Z25" s="1">
        <f>WACC!G74*Z24</f>
        <v>325877.10720000003</v>
      </c>
      <c r="AA25" s="1">
        <f>WACC!H74*AA24</f>
        <v>334590.68360000005</v>
      </c>
      <c r="AB25" s="1">
        <f>WACC!I74*AB24</f>
        <v>353456.62640000001</v>
      </c>
      <c r="AC25" s="1">
        <f>WACC!J74*AC24</f>
        <v>365909.40120000002</v>
      </c>
      <c r="AD25" s="1">
        <f>WACC!K74*AD24</f>
        <v>390401.3263381772</v>
      </c>
      <c r="AF25" s="1">
        <f>WACC!C74*AF24</f>
        <v>71536.452799999999</v>
      </c>
      <c r="AG25" s="1">
        <f>WACC!D74*AG24</f>
        <v>76526.55720000001</v>
      </c>
      <c r="AH25" s="1">
        <f>WACC!E74*AH24</f>
        <v>81061.448400000008</v>
      </c>
      <c r="AI25" s="1">
        <f>WACC!F74*AI24</f>
        <v>89817.691600000006</v>
      </c>
      <c r="AJ25" s="1">
        <f>WACC!G74*AJ24</f>
        <v>85349.396800000002</v>
      </c>
      <c r="AK25" s="1">
        <f>WACC!H74*AK24</f>
        <v>82347.811600000015</v>
      </c>
      <c r="AL25" s="1">
        <f>WACC!I74*AL24</f>
        <v>83207.916400000016</v>
      </c>
      <c r="AM25" s="1">
        <f>WACC!J74*AM24</f>
        <v>83743.896399999998</v>
      </c>
      <c r="AN25" s="1">
        <f>WACC!K74*AN24</f>
        <v>84359.17993910014</v>
      </c>
    </row>
    <row r="26" spans="1:40" x14ac:dyDescent="0.25">
      <c r="A26" s="24" t="s">
        <v>64</v>
      </c>
      <c r="B26" s="1">
        <f>WACC!C75*B24</f>
        <v>568339.90379999997</v>
      </c>
      <c r="C26" s="1">
        <f>WACC!D15*C24</f>
        <v>568025.16960000002</v>
      </c>
      <c r="D26" s="1">
        <f>WACC!E15*D24</f>
        <v>567732.89040000003</v>
      </c>
      <c r="E26" s="1">
        <f>WACC!F15*E24</f>
        <v>601156.99199999997</v>
      </c>
      <c r="F26" s="1">
        <f>WACC!G15*F24</f>
        <v>605214.97979999997</v>
      </c>
      <c r="G26" s="1">
        <f>WACC!H15*G24</f>
        <v>607445.76179999998</v>
      </c>
      <c r="H26" s="1">
        <f>WACC!I15*H24</f>
        <v>606230.64119999995</v>
      </c>
      <c r="I26" s="1">
        <f>WACC!J15*I24</f>
        <v>626805.98100000003</v>
      </c>
      <c r="J26" s="1">
        <f>WACC!K15*J24</f>
        <v>639311.45214930887</v>
      </c>
      <c r="L26" s="1">
        <f>WACC!C75*L24</f>
        <v>23397.139200000001</v>
      </c>
      <c r="M26" s="1">
        <f>WACC!D75*M24</f>
        <v>23271.730199999998</v>
      </c>
      <c r="N26" s="1">
        <f>WACC!E75*N24</f>
        <v>23229.916799999999</v>
      </c>
      <c r="O26" s="1">
        <f>WACC!F75*O24</f>
        <v>23020.771799999999</v>
      </c>
      <c r="P26" s="1">
        <f>WACC!G75*P24</f>
        <v>23045.992799999996</v>
      </c>
      <c r="Q26" s="1">
        <f>WACC!H75*Q24</f>
        <v>22687.774799999999</v>
      </c>
      <c r="R26" s="1">
        <f>WACC!I75*R24</f>
        <v>22432.404599999998</v>
      </c>
      <c r="S26" s="1">
        <f>WACC!J75*S24</f>
        <v>22257.275400000002</v>
      </c>
      <c r="T26" s="1">
        <f>WACC!K75*T24</f>
        <v>21876.396208892107</v>
      </c>
      <c r="V26" s="1">
        <f>WACC!C75*V24</f>
        <v>367124.95079999993</v>
      </c>
      <c r="W26" s="1">
        <f>WACC!D75*W24</f>
        <v>374031.55619999999</v>
      </c>
      <c r="X26" s="1">
        <f>WACC!E75*X24</f>
        <v>397506.0564</v>
      </c>
      <c r="Y26" s="1">
        <f>WACC!F75*Y24</f>
        <v>480231.07679999998</v>
      </c>
      <c r="Z26" s="1">
        <f>WACC!G75*Z24</f>
        <v>488815.66080000001</v>
      </c>
      <c r="AA26" s="1">
        <f>WACC!H75*AA24</f>
        <v>501886.02539999998</v>
      </c>
      <c r="AB26" s="1">
        <f>WACC!I75*AB24</f>
        <v>530184.93959999993</v>
      </c>
      <c r="AC26" s="1">
        <f>WACC!J75*AC24</f>
        <v>548864.10179999995</v>
      </c>
      <c r="AD26" s="1">
        <f>WACC!K75*AD24</f>
        <v>585601.98950726574</v>
      </c>
      <c r="AF26" s="1">
        <f>WACC!C75*AF24</f>
        <v>107304.67919999998</v>
      </c>
      <c r="AG26" s="1">
        <f>WACC!D75*AG24</f>
        <v>114789.8358</v>
      </c>
      <c r="AH26" s="1">
        <f>WACC!E75*AH24</f>
        <v>121592.17260000001</v>
      </c>
      <c r="AI26" s="1">
        <f>WACC!F75*AI24</f>
        <v>134726.5374</v>
      </c>
      <c r="AJ26" s="1">
        <f>WACC!G75*AJ24</f>
        <v>128024.0952</v>
      </c>
      <c r="AK26" s="1">
        <f>WACC!H75*AK24</f>
        <v>123521.71739999999</v>
      </c>
      <c r="AL26" s="1">
        <f>WACC!I75*AL24</f>
        <v>124811.87460000001</v>
      </c>
      <c r="AM26" s="1">
        <f>WACC!J75*AM24</f>
        <v>125615.84459999998</v>
      </c>
      <c r="AN26" s="1">
        <f>WACC!K75*AN24</f>
        <v>126538.7699086502</v>
      </c>
    </row>
    <row r="27" spans="1:40" x14ac:dyDescent="0.25">
      <c r="A27" s="24" t="s">
        <v>65</v>
      </c>
      <c r="B27" s="1">
        <f>(WACC!C63+WACC!C69*WACC!C76)*B25</f>
        <v>38386.665709227942</v>
      </c>
      <c r="C27" s="1">
        <f>(WACC!D63+WACC!D69*WACC!D76)*C25</f>
        <v>37283.888090972861</v>
      </c>
      <c r="D27" s="1">
        <f>(WACC!E63+WACC!E69*WACC!E76)*D25</f>
        <v>38870.988834160911</v>
      </c>
      <c r="E27" s="1">
        <f>(WACC!F63+WACC!F69*WACC!F76)*E25</f>
        <v>42579.940530226013</v>
      </c>
      <c r="F27" s="1">
        <f>(WACC!G63+WACC!G69*WACC!G76)*F25</f>
        <v>39943.188477548574</v>
      </c>
      <c r="G27" s="1">
        <f>(WACC!H63+WACC!H69*WACC!H76)*G25</f>
        <v>40372.544315458319</v>
      </c>
      <c r="H27" s="1">
        <f>(WACC!I63+WACC!I69*WACC!I76)*H25</f>
        <v>40104.295368804</v>
      </c>
      <c r="I27" s="1">
        <f>(WACC!J63+WACC!J69*WACC!J76)*I25</f>
        <v>38046.229888050235</v>
      </c>
      <c r="J27" s="1">
        <f>(WACC!K63+WACC!K69*WACC!K76)*J25</f>
        <v>33437.218580929846</v>
      </c>
      <c r="L27" s="1">
        <f>(WACC!C63+WACC!C69*WACC!C76)*L25</f>
        <v>1580.283480040018</v>
      </c>
      <c r="M27" s="1">
        <f>(WACC!D63+WACC!D69*WACC!D76)*M25</f>
        <v>1527.5037637348269</v>
      </c>
      <c r="N27" s="1">
        <f>(WACC!E63+WACC!E69*WACC!E76)*N25</f>
        <v>1590.4835739128896</v>
      </c>
      <c r="O27" s="1">
        <f>(WACC!F63+WACC!F69*WACC!F76)*O25</f>
        <v>1630.5609137852366</v>
      </c>
      <c r="P27" s="1">
        <f>(WACC!G63+WACC!G69*WACC!G76)*P25</f>
        <v>1520.9974385743506</v>
      </c>
      <c r="Q27" s="1">
        <f>(WACC!H63+WACC!H69*WACC!H76)*Q25</f>
        <v>1507.8929694363676</v>
      </c>
      <c r="R27" s="1">
        <f>(WACC!I63+WACC!I69*WACC!I76)*R25</f>
        <v>1483.9826936661239</v>
      </c>
      <c r="S27" s="1">
        <f>(WACC!J63+WACC!J69*WACC!J76)*S25</f>
        <v>1350.9849015784125</v>
      </c>
      <c r="T27" s="1">
        <f>(WACC!K63+WACC!K69*WACC!K76)*T25</f>
        <v>1144.177598165275</v>
      </c>
      <c r="V27" s="1">
        <f>(WACC!C63+WACC!C69*WACC!C76)*V25</f>
        <v>24796.257777521121</v>
      </c>
      <c r="W27" s="1">
        <f>(WACC!D63+WACC!D69*WACC!D76)*W25</f>
        <v>24550.58583702103</v>
      </c>
      <c r="X27" s="1">
        <f>(WACC!E63+WACC!E69*WACC!E76)*X25</f>
        <v>27216.061885985349</v>
      </c>
      <c r="Y27" s="1">
        <f>(WACC!F63+WACC!F69*WACC!F76)*Y25</f>
        <v>34014.759809880758</v>
      </c>
      <c r="Z27" s="1">
        <f>(WACC!G63+WACC!G69*WACC!G76)*Z25</f>
        <v>32261.025787174101</v>
      </c>
      <c r="AA27" s="1">
        <f>(WACC!H63+WACC!H69*WACC!H76)*AA25</f>
        <v>33356.74899060715</v>
      </c>
      <c r="AB27" s="1">
        <f>(WACC!I63+WACC!I69*WACC!I76)*AB25</f>
        <v>35073.603959908032</v>
      </c>
      <c r="AC27" s="1">
        <f>(WACC!J63+WACC!J69*WACC!J76)*AC25</f>
        <v>33315.268882829958</v>
      </c>
      <c r="AD27" s="1">
        <f>(WACC!K63+WACC!K69*WACC!K76)*AD25</f>
        <v>30628.110381493338</v>
      </c>
      <c r="AF27" s="1">
        <f>(WACC!C63+WACC!C69*WACC!C76)*AF25</f>
        <v>7247.54468575174</v>
      </c>
      <c r="AG27" s="1">
        <f>(WACC!D63+WACC!D69*WACC!D76)*AG25</f>
        <v>7534.5453353099983</v>
      </c>
      <c r="AH27" s="1">
        <f>(WACC!E63+WACC!E69*WACC!E76)*AH25</f>
        <v>8325.0557848180051</v>
      </c>
      <c r="AI27" s="1">
        <f>(WACC!F63+WACC!F69*WACC!F76)*AI25</f>
        <v>9542.67857926748</v>
      </c>
      <c r="AJ27" s="1">
        <f>(WACC!G63+WACC!G69*WACC!G76)*AJ25</f>
        <v>8449.3787082585059</v>
      </c>
      <c r="AK27" s="1">
        <f>(WACC!H63+WACC!H69*WACC!H76)*AK25</f>
        <v>8209.5988206020938</v>
      </c>
      <c r="AL27" s="1">
        <f>(WACC!I63+WACC!I69*WACC!I76)*AL25</f>
        <v>8256.7457734970831</v>
      </c>
      <c r="AM27" s="1">
        <f>(WACC!J63+WACC!J69*WACC!J76)*AM25</f>
        <v>7624.7027726322758</v>
      </c>
      <c r="AN27" s="1">
        <f>(WACC!K63+WACC!K69*WACC!K76)*AN25</f>
        <v>6618.221047304758</v>
      </c>
    </row>
    <row r="28" spans="1:40" x14ac:dyDescent="0.25">
      <c r="A28" s="24" t="s">
        <v>66</v>
      </c>
      <c r="B28" s="1">
        <f>WACC!C67*B26</f>
        <v>39838.077121463248</v>
      </c>
      <c r="C28" s="1">
        <f>WACC!D67*C26</f>
        <v>37445.354707128616</v>
      </c>
      <c r="D28" s="1">
        <f>WACC!E67*D26</f>
        <v>39307.237674219548</v>
      </c>
      <c r="E28" s="1">
        <f>WACC!F67*E26</f>
        <v>48391.578174938571</v>
      </c>
      <c r="F28" s="1">
        <f>WACC!G67*F26</f>
        <v>51994.799471238846</v>
      </c>
      <c r="G28" s="1">
        <f>WACC!H67*G26</f>
        <v>55077.084092405683</v>
      </c>
      <c r="H28" s="1">
        <f>WACC!I67*H26</f>
        <v>57574.351997504171</v>
      </c>
      <c r="I28" s="1">
        <f>WACC!J67*I26</f>
        <v>51457.187483564718</v>
      </c>
      <c r="J28" s="1">
        <f>WACC!K67*J26</f>
        <v>40703.5496087664</v>
      </c>
      <c r="L28" s="1">
        <f>WACC!C67*L26</f>
        <v>1640.034475212949</v>
      </c>
      <c r="M28" s="1">
        <f>WACC!D67*M26</f>
        <v>1534.1189768073916</v>
      </c>
      <c r="N28" s="1">
        <f>WACC!E67*N26</f>
        <v>1608.3335601124184</v>
      </c>
      <c r="O28" s="1">
        <f>WACC!F67*O26</f>
        <v>1853.112403302333</v>
      </c>
      <c r="P28" s="1">
        <f>WACC!G67*P26</f>
        <v>1979.9109642785054</v>
      </c>
      <c r="Q28" s="1">
        <f>WACC!H67*Q26</f>
        <v>2057.0996772228405</v>
      </c>
      <c r="R28" s="1">
        <f>WACC!I67*R26</f>
        <v>2130.4287029014522</v>
      </c>
      <c r="S28" s="1">
        <f>WACC!J67*S26</f>
        <v>1827.1950617062364</v>
      </c>
      <c r="T28" s="1">
        <f>WACC!K67*T26</f>
        <v>1392.8218794705847</v>
      </c>
      <c r="V28" s="1">
        <f>WACC!C67*V26</f>
        <v>25733.811765451119</v>
      </c>
      <c r="W28" s="1">
        <f>WACC!D67*W26</f>
        <v>24656.90790327315</v>
      </c>
      <c r="X28" s="1">
        <f>WACC!E67*X26</f>
        <v>27521.507561148897</v>
      </c>
      <c r="Y28" s="1">
        <f>WACC!F67*Y26</f>
        <v>38657.355739450722</v>
      </c>
      <c r="Z28" s="1">
        <f>WACC!G67*Z26</f>
        <v>41994.783853658198</v>
      </c>
      <c r="AA28" s="1">
        <f>WACC!H67*AA26</f>
        <v>45505.986812465824</v>
      </c>
      <c r="AB28" s="1">
        <f>WACC!I67*AB26</f>
        <v>50352.212939753801</v>
      </c>
      <c r="AC28" s="1">
        <f>WACC!J67*AC26</f>
        <v>45058.604808241209</v>
      </c>
      <c r="AD28" s="1">
        <f>WACC!K67*AD26</f>
        <v>37283.986624620113</v>
      </c>
      <c r="AF28" s="1">
        <f>WACC!C67*AF26</f>
        <v>7521.5765370009767</v>
      </c>
      <c r="AG28" s="1">
        <f>WACC!D67*AG26</f>
        <v>7567.1754498676901</v>
      </c>
      <c r="AH28" s="1">
        <f>WACC!E67*AH26</f>
        <v>8418.4878285729228</v>
      </c>
      <c r="AI28" s="1">
        <f>WACC!F67*AI26</f>
        <v>10845.136717350009</v>
      </c>
      <c r="AJ28" s="1">
        <f>WACC!G67*AJ26</f>
        <v>10998.715133605145</v>
      </c>
      <c r="AK28" s="1">
        <f>WACC!H67*AK26</f>
        <v>11199.709413262994</v>
      </c>
      <c r="AL28" s="1">
        <f>WACC!I67*AL26</f>
        <v>11853.513025116208</v>
      </c>
      <c r="AM28" s="1">
        <f>WACC!J67*AM26</f>
        <v>10312.342674484675</v>
      </c>
      <c r="AN28" s="1">
        <f>WACC!K67*AN26</f>
        <v>8056.4442903270901</v>
      </c>
    </row>
    <row r="29" spans="1:40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L29" s="14"/>
      <c r="M29" s="14"/>
      <c r="N29" s="14"/>
      <c r="O29" s="14"/>
      <c r="P29" s="14"/>
      <c r="Q29" s="14"/>
      <c r="R29" s="14"/>
      <c r="S29" s="14"/>
      <c r="T29" s="14"/>
      <c r="V29" s="14"/>
      <c r="W29" s="14"/>
      <c r="X29" s="14"/>
      <c r="Y29" s="14"/>
      <c r="Z29" s="14"/>
      <c r="AA29" s="14"/>
      <c r="AB29" s="14"/>
      <c r="AC29" s="14"/>
      <c r="AD29" s="14"/>
      <c r="AF29" s="14"/>
      <c r="AG29" s="14"/>
      <c r="AH29" s="14"/>
      <c r="AI29" s="14"/>
      <c r="AJ29" s="14"/>
      <c r="AK29" s="14"/>
      <c r="AL29" s="14"/>
      <c r="AM29" s="14"/>
      <c r="AN29" s="14"/>
    </row>
    <row r="30" spans="1:40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9"/>
      <c r="L30" s="18"/>
      <c r="M30" s="18"/>
      <c r="N30" s="18"/>
      <c r="O30" s="18"/>
      <c r="P30" s="18"/>
      <c r="Q30" s="18"/>
      <c r="R30" s="18"/>
      <c r="S30" s="18"/>
      <c r="T30" s="18"/>
      <c r="U30" s="19"/>
      <c r="V30" s="18"/>
      <c r="W30" s="18"/>
      <c r="X30" s="18"/>
      <c r="Y30" s="18"/>
      <c r="Z30" s="18"/>
      <c r="AA30" s="18"/>
      <c r="AB30" s="18"/>
      <c r="AC30" s="18"/>
      <c r="AD30" s="18"/>
      <c r="AE30" s="19"/>
      <c r="AF30" s="18"/>
      <c r="AG30" s="18"/>
      <c r="AH30" s="18"/>
      <c r="AI30" s="18"/>
      <c r="AJ30" s="18"/>
      <c r="AK30" s="18"/>
      <c r="AL30" s="18"/>
      <c r="AM30" s="18"/>
      <c r="AN30" s="18"/>
    </row>
    <row r="31" spans="1:40" x14ac:dyDescent="0.25">
      <c r="A31" s="24" t="s">
        <v>44</v>
      </c>
      <c r="B31" s="1">
        <f>B15*WACC!C81</f>
        <v>78224.742830691175</v>
      </c>
      <c r="C31" s="1">
        <f>C15*WACC!D81</f>
        <v>74729.242798101492</v>
      </c>
      <c r="D31" s="1">
        <f>D15*WACC!E81</f>
        <v>78178.226508380467</v>
      </c>
      <c r="E31" s="1">
        <f>E15*WACC!F81</f>
        <v>90971.518705164592</v>
      </c>
      <c r="F31" s="1">
        <f>F15*WACC!G81</f>
        <v>91937.987948787428</v>
      </c>
      <c r="G31" s="1">
        <f>G15*WACC!H81</f>
        <v>95449.628407864002</v>
      </c>
      <c r="H31" s="1">
        <f>H15*WACC!I81</f>
        <v>97678.647366308185</v>
      </c>
      <c r="I31" s="1">
        <f>I15*WACC!J81</f>
        <v>89503.417371614953</v>
      </c>
      <c r="J31" s="1">
        <f>J15*WACC!K81</f>
        <v>74140.768189696246</v>
      </c>
      <c r="L31" s="1">
        <f>L15*WACC!C81</f>
        <v>3220.3179552529668</v>
      </c>
      <c r="M31" s="1">
        <f>M15*WACC!D81</f>
        <v>3061.6227405422187</v>
      </c>
      <c r="N31" s="1">
        <f>N15*WACC!E81</f>
        <v>3198.8171340253084</v>
      </c>
      <c r="O31" s="1">
        <f>O15*WACC!F81</f>
        <v>3483.67331708757</v>
      </c>
      <c r="P31" s="1">
        <f>P15*WACC!G81</f>
        <v>3500.9084028528559</v>
      </c>
      <c r="Q31" s="1">
        <f>Q15*WACC!H81</f>
        <v>3564.9926466592083</v>
      </c>
      <c r="R31" s="1">
        <f>R15*WACC!I81</f>
        <v>3614.4113965675765</v>
      </c>
      <c r="S31" s="1">
        <f>S15*WACC!J81</f>
        <v>3178.1799632846487</v>
      </c>
      <c r="T31" s="1">
        <f>T15*WACC!K81</f>
        <v>2536.9994776358594</v>
      </c>
      <c r="V31" s="1">
        <f>V15*WACC!C81</f>
        <v>50530.06954297224</v>
      </c>
      <c r="W31" s="1">
        <f>W15*WACC!D81</f>
        <v>49207.493740294187</v>
      </c>
      <c r="X31" s="1">
        <f>X15*WACC!E81</f>
        <v>54737.56944713425</v>
      </c>
      <c r="Y31" s="1">
        <f>Y15*WACC!F81</f>
        <v>72672.115549331473</v>
      </c>
      <c r="Z31" s="1">
        <f>Z15*WACC!G81</f>
        <v>74255.809640832289</v>
      </c>
      <c r="AA31" s="1">
        <f>AA15*WACC!H81</f>
        <v>78862.735803072967</v>
      </c>
      <c r="AB31" s="1">
        <f>AB15*WACC!I81</f>
        <v>85425.816899661848</v>
      </c>
      <c r="AC31" s="1">
        <f>AC15*WACC!J81</f>
        <v>78373.873691071174</v>
      </c>
      <c r="AD31" s="1">
        <f>AD15*WACC!K81</f>
        <v>67912.097006113458</v>
      </c>
      <c r="AF31" s="1">
        <f>AF15*WACC!C81</f>
        <v>14769.121222752716</v>
      </c>
      <c r="AG31" s="1">
        <f>AG15*WACC!D81</f>
        <v>15101.720785177689</v>
      </c>
      <c r="AH31" s="1">
        <f>AH15*WACC!E81</f>
        <v>16743.543613390928</v>
      </c>
      <c r="AI31" s="1">
        <f>AI15*WACC!F81</f>
        <v>20387.815296617489</v>
      </c>
      <c r="AJ31" s="1">
        <f>AJ15*WACC!G81</f>
        <v>19448.093841863651</v>
      </c>
      <c r="AK31" s="1">
        <f>AK15*WACC!H81</f>
        <v>19409.308233865086</v>
      </c>
      <c r="AL31" s="1">
        <f>AL15*WACC!I81</f>
        <v>20110.258798613293</v>
      </c>
      <c r="AM31" s="1">
        <f>AM15*WACC!J81</f>
        <v>17937.045447116951</v>
      </c>
      <c r="AN31" s="1">
        <f>AN15*WACC!K81</f>
        <v>14674.665337631848</v>
      </c>
    </row>
    <row r="32" spans="1:40" x14ac:dyDescent="0.25">
      <c r="A32" s="24" t="s">
        <v>45</v>
      </c>
      <c r="B32" s="1">
        <f>B18</f>
        <v>-5101.7049999999999</v>
      </c>
      <c r="C32" s="1">
        <f t="shared" ref="C32:I32" si="16">C18</f>
        <v>-1703.1949999999999</v>
      </c>
      <c r="D32" s="1">
        <f t="shared" si="16"/>
        <v>-9048.89</v>
      </c>
      <c r="E32" s="1">
        <f t="shared" si="16"/>
        <v>1103.8720000000001</v>
      </c>
      <c r="F32" s="1">
        <f t="shared" si="16"/>
        <v>-15984.949000000001</v>
      </c>
      <c r="G32" s="1">
        <f t="shared" si="16"/>
        <v>-11502.204</v>
      </c>
      <c r="H32" s="1">
        <f t="shared" si="16"/>
        <v>-8219.9410000000007</v>
      </c>
      <c r="I32" s="1">
        <f t="shared" si="16"/>
        <v>-18551.235000000001</v>
      </c>
      <c r="J32" s="1">
        <f t="shared" ref="J32" si="17">J18</f>
        <v>-13925.430093366869</v>
      </c>
      <c r="L32" s="1">
        <f t="shared" ref="L32:S32" si="18">L18</f>
        <v>-209.01499999999999</v>
      </c>
      <c r="M32" s="1">
        <f t="shared" si="18"/>
        <v>-69.69</v>
      </c>
      <c r="N32" s="1">
        <f t="shared" si="18"/>
        <v>-348.57400000000001</v>
      </c>
      <c r="O32" s="1">
        <f t="shared" si="18"/>
        <v>42.033999999999999</v>
      </c>
      <c r="P32" s="1">
        <f t="shared" si="18"/>
        <v>-597.029</v>
      </c>
      <c r="Q32" s="1">
        <f t="shared" si="18"/>
        <v>-425.61700000000002</v>
      </c>
      <c r="R32" s="1">
        <f t="shared" si="18"/>
        <v>-291.88200000000001</v>
      </c>
      <c r="S32" s="1">
        <f t="shared" si="18"/>
        <v>-634.79899999999998</v>
      </c>
      <c r="T32" s="1">
        <f t="shared" ref="T32" si="19">T18</f>
        <v>-476.50988430999655</v>
      </c>
      <c r="V32" s="1">
        <f t="shared" ref="V32:AC32" si="20">V18</f>
        <v>-15521.563</v>
      </c>
      <c r="W32" s="1">
        <f t="shared" si="20"/>
        <v>-14523.887000000001</v>
      </c>
      <c r="X32" s="1">
        <f t="shared" si="20"/>
        <v>-20351.897000000001</v>
      </c>
      <c r="Y32" s="1">
        <f t="shared" si="20"/>
        <v>-10084.412</v>
      </c>
      <c r="Z32" s="1">
        <f t="shared" si="20"/>
        <v>-24423.56</v>
      </c>
      <c r="AA32" s="1">
        <f t="shared" si="20"/>
        <v>-21317.432000000001</v>
      </c>
      <c r="AB32" s="1">
        <f t="shared" si="20"/>
        <v>-18830.647000000001</v>
      </c>
      <c r="AC32" s="1">
        <f t="shared" si="20"/>
        <v>-28693.723999999998</v>
      </c>
      <c r="AD32" s="1">
        <f t="shared" ref="AD32" si="21">AD18</f>
        <v>-25251.74684665426</v>
      </c>
      <c r="AF32" s="1">
        <f t="shared" ref="AF32:AM32" si="22">AF18</f>
        <v>-14393.508</v>
      </c>
      <c r="AG32" s="1">
        <f t="shared" si="22"/>
        <v>-15309.716</v>
      </c>
      <c r="AH32" s="1">
        <f t="shared" si="22"/>
        <v>-18533.379999999997</v>
      </c>
      <c r="AI32" s="1">
        <f t="shared" si="22"/>
        <v>-22079.686000000002</v>
      </c>
      <c r="AJ32" s="1">
        <f t="shared" si="22"/>
        <v>-28114.361999999997</v>
      </c>
      <c r="AK32" s="1">
        <f t="shared" si="22"/>
        <v>-30088.735000000001</v>
      </c>
      <c r="AL32" s="1">
        <f t="shared" si="22"/>
        <v>-30009.381000000001</v>
      </c>
      <c r="AM32" s="1">
        <f t="shared" si="22"/>
        <v>-33125.08</v>
      </c>
      <c r="AN32" s="1">
        <f t="shared" ref="AN32" si="23">AN18</f>
        <v>-24942.461547696454</v>
      </c>
    </row>
    <row r="33" spans="1:40" x14ac:dyDescent="0.25">
      <c r="A33" s="24" t="s">
        <v>80</v>
      </c>
      <c r="B33" s="20">
        <f>B10*B4</f>
        <v>32924.777851743223</v>
      </c>
      <c r="C33" s="20">
        <f t="shared" ref="C33:I33" si="24">C10*C4</f>
        <v>32509.355421201002</v>
      </c>
      <c r="D33" s="20">
        <f t="shared" si="24"/>
        <v>29801.468427289361</v>
      </c>
      <c r="E33" s="20">
        <f t="shared" si="24"/>
        <v>37642.429556525065</v>
      </c>
      <c r="F33" s="20">
        <f t="shared" si="24"/>
        <v>38916.982255767616</v>
      </c>
      <c r="G33" s="20">
        <f t="shared" si="24"/>
        <v>36333.118736343757</v>
      </c>
      <c r="H33" s="20">
        <f t="shared" si="24"/>
        <v>34353.618253754496</v>
      </c>
      <c r="I33" s="20">
        <f t="shared" si="24"/>
        <v>36053.693897603975</v>
      </c>
      <c r="J33" s="20">
        <f t="shared" ref="J33" si="25">J10*J4</f>
        <v>38514.427432204204</v>
      </c>
      <c r="K33" s="19"/>
      <c r="L33" s="20">
        <f t="shared" ref="L33:T33" si="26">B10*B5</f>
        <v>1355.4311519843579</v>
      </c>
      <c r="M33" s="20">
        <f t="shared" si="26"/>
        <v>1331.8933540759372</v>
      </c>
      <c r="N33" s="20">
        <f t="shared" si="26"/>
        <v>1219.3861652017449</v>
      </c>
      <c r="O33" s="20">
        <f t="shared" si="26"/>
        <v>1441.4833269016337</v>
      </c>
      <c r="P33" s="20">
        <f t="shared" si="26"/>
        <v>1481.9205122129204</v>
      </c>
      <c r="Q33" s="20">
        <f t="shared" si="26"/>
        <v>1357.0225812905289</v>
      </c>
      <c r="R33" s="20">
        <f t="shared" si="26"/>
        <v>1271.1898933658952</v>
      </c>
      <c r="S33" s="20">
        <f t="shared" si="26"/>
        <v>1280.2318717285357</v>
      </c>
      <c r="T33" s="20">
        <f t="shared" si="26"/>
        <v>1317.9130006711437</v>
      </c>
      <c r="U33" s="19"/>
      <c r="V33" s="20">
        <f t="shared" ref="V33:AD33" si="27">B6*B10</f>
        <v>21268.095673211392</v>
      </c>
      <c r="W33" s="20">
        <f t="shared" si="27"/>
        <v>21406.665496554291</v>
      </c>
      <c r="X33" s="20">
        <f t="shared" si="27"/>
        <v>20865.911399134438</v>
      </c>
      <c r="Y33" s="20">
        <f t="shared" si="27"/>
        <v>30070.455338392178</v>
      </c>
      <c r="Z33" s="20">
        <f t="shared" si="27"/>
        <v>31432.18696269111</v>
      </c>
      <c r="AA33" s="20">
        <f t="shared" si="27"/>
        <v>30019.280238181491</v>
      </c>
      <c r="AB33" s="20">
        <f t="shared" si="27"/>
        <v>30044.293015039839</v>
      </c>
      <c r="AC33" s="20">
        <f t="shared" si="27"/>
        <v>31570.500150796339</v>
      </c>
      <c r="AD33" s="20">
        <f t="shared" si="27"/>
        <v>35278.775709721769</v>
      </c>
      <c r="AE33" s="19"/>
      <c r="AF33" s="20">
        <f t="shared" ref="AF33:AN33" si="28">B7*B10</f>
        <v>6216.3200252006854</v>
      </c>
      <c r="AG33" s="20">
        <f t="shared" si="28"/>
        <v>6569.6799551882095</v>
      </c>
      <c r="AH33" s="20">
        <f t="shared" si="28"/>
        <v>6382.6235083744568</v>
      </c>
      <c r="AI33" s="20">
        <f t="shared" si="28"/>
        <v>8436.1227781811122</v>
      </c>
      <c r="AJ33" s="20">
        <f t="shared" si="28"/>
        <v>8232.3002693283706</v>
      </c>
      <c r="AK33" s="20">
        <f t="shared" si="28"/>
        <v>7388.1974441842249</v>
      </c>
      <c r="AL33" s="20">
        <f t="shared" si="28"/>
        <v>7072.7858378397605</v>
      </c>
      <c r="AM33" s="20">
        <f t="shared" si="28"/>
        <v>7225.386079871163</v>
      </c>
      <c r="AN33" s="20">
        <f t="shared" si="28"/>
        <v>7623.1518372189084</v>
      </c>
    </row>
    <row r="34" spans="1:40" x14ac:dyDescent="0.25">
      <c r="A34" s="25" t="s">
        <v>46</v>
      </c>
      <c r="B34" s="20">
        <f t="shared" ref="B34:I34" si="29">B50</f>
        <v>4146.3743679613299</v>
      </c>
      <c r="C34" s="20">
        <f t="shared" si="29"/>
        <v>2236.0941497543386</v>
      </c>
      <c r="D34" s="20">
        <f t="shared" si="29"/>
        <v>3817.1639414672068</v>
      </c>
      <c r="E34" s="20">
        <f t="shared" si="29"/>
        <v>1993.8566577261174</v>
      </c>
      <c r="F34" s="20">
        <f t="shared" si="29"/>
        <v>6586.1069920736327</v>
      </c>
      <c r="G34" s="20">
        <f t="shared" si="29"/>
        <v>4759.5654054541883</v>
      </c>
      <c r="H34" s="20">
        <f t="shared" si="29"/>
        <v>3071.3983654591293</v>
      </c>
      <c r="I34" s="20">
        <f t="shared" si="29"/>
        <v>5290.0778428393887</v>
      </c>
      <c r="J34" s="20">
        <f t="shared" ref="J34" si="30">J50</f>
        <v>1478.0029477206158</v>
      </c>
      <c r="K34" s="19"/>
      <c r="L34" s="20">
        <f t="shared" ref="L34:S34" si="31">L50</f>
        <v>172.55734589641557</v>
      </c>
      <c r="M34" s="20">
        <f t="shared" si="31"/>
        <v>92.186034259317793</v>
      </c>
      <c r="N34" s="20">
        <f t="shared" si="31"/>
        <v>179.90949667507331</v>
      </c>
      <c r="O34" s="20">
        <f t="shared" si="31"/>
        <v>79.15655780652628</v>
      </c>
      <c r="P34" s="20">
        <f t="shared" si="31"/>
        <v>256.27250773203286</v>
      </c>
      <c r="Q34" s="20">
        <f t="shared" si="31"/>
        <v>181.05422450688906</v>
      </c>
      <c r="R34" s="20">
        <f t="shared" si="31"/>
        <v>130.20977423505619</v>
      </c>
      <c r="S34" s="20">
        <f t="shared" si="31"/>
        <v>198.34655349819278</v>
      </c>
      <c r="T34" s="20">
        <f t="shared" ref="T34" si="32">T50</f>
        <v>50.575315010461495</v>
      </c>
      <c r="U34" s="19"/>
      <c r="V34" s="20">
        <f t="shared" ref="V34:AC34" si="33">V50</f>
        <v>2555.3353332418415</v>
      </c>
      <c r="W34" s="20">
        <f t="shared" si="33"/>
        <v>1329.0151189481264</v>
      </c>
      <c r="X34" s="20">
        <f t="shared" si="33"/>
        <v>2688.5974891703399</v>
      </c>
      <c r="Y34" s="20">
        <f t="shared" si="33"/>
        <v>1594.9386387808725</v>
      </c>
      <c r="Z34" s="20">
        <f t="shared" si="33"/>
        <v>5323.6831013536721</v>
      </c>
      <c r="AA34" s="20">
        <f t="shared" si="33"/>
        <v>3935.0830555070133</v>
      </c>
      <c r="AB34" s="20">
        <f t="shared" si="33"/>
        <v>2700.0864564371641</v>
      </c>
      <c r="AC34" s="20">
        <f t="shared" si="33"/>
        <v>4641.1485468795145</v>
      </c>
      <c r="AD34" s="20">
        <f t="shared" ref="AD34" si="34">AD50</f>
        <v>1353.8338219548341</v>
      </c>
      <c r="AE34" s="19"/>
      <c r="AF34" s="20">
        <f t="shared" ref="AF34:AM34" si="35">AF50</f>
        <v>521.82624202984107</v>
      </c>
      <c r="AG34" s="20">
        <f t="shared" si="35"/>
        <v>148.81600069759182</v>
      </c>
      <c r="AH34" s="20">
        <f t="shared" si="35"/>
        <v>822.40862993547341</v>
      </c>
      <c r="AI34" s="20">
        <f t="shared" si="35"/>
        <v>447.45232209424358</v>
      </c>
      <c r="AJ34" s="20">
        <f t="shared" si="35"/>
        <v>1394.3081323260358</v>
      </c>
      <c r="AK34" s="20">
        <f t="shared" si="35"/>
        <v>968.48358374157169</v>
      </c>
      <c r="AL34" s="20">
        <f t="shared" si="35"/>
        <v>635.63250829286301</v>
      </c>
      <c r="AM34" s="20">
        <f t="shared" si="35"/>
        <v>1062.1972138698384</v>
      </c>
      <c r="AN34" s="20">
        <f t="shared" ref="AN34" si="36">AN50</f>
        <v>292.54078633687175</v>
      </c>
    </row>
    <row r="35" spans="1:40" x14ac:dyDescent="0.25">
      <c r="A35" s="25" t="s">
        <v>47</v>
      </c>
      <c r="B35" s="20">
        <f>-B34*WACC!C73</f>
        <v>-2073.1871839806649</v>
      </c>
      <c r="C35" s="20">
        <f>-C34*WACC!D73</f>
        <v>-1118.0470748771693</v>
      </c>
      <c r="D35" s="20">
        <f>-D34*WACC!E73</f>
        <v>-1908.5819707336034</v>
      </c>
      <c r="E35" s="20">
        <f>-E34*WACC!F73</f>
        <v>-996.92832886305871</v>
      </c>
      <c r="F35" s="20">
        <f>-F34*WACC!G73</f>
        <v>-3293.0534960368163</v>
      </c>
      <c r="G35" s="20">
        <f>-G34*WACC!H73</f>
        <v>-2379.7827027270941</v>
      </c>
      <c r="H35" s="20">
        <f>-H34*WACC!I73</f>
        <v>-1535.6991827295647</v>
      </c>
      <c r="I35" s="20">
        <f>-I34*WACC!J73</f>
        <v>-2645.0389214196944</v>
      </c>
      <c r="J35" s="20">
        <f>-J34*WACC!K73</f>
        <v>-739.0014738603079</v>
      </c>
      <c r="K35" s="19"/>
      <c r="L35" s="20">
        <f>-L34*WACC!C73</f>
        <v>-86.278672948207785</v>
      </c>
      <c r="M35" s="20">
        <f>-M34*WACC!D73</f>
        <v>-46.093017129658897</v>
      </c>
      <c r="N35" s="20">
        <f>-N34*WACC!E73</f>
        <v>-89.954748337536657</v>
      </c>
      <c r="O35" s="20">
        <f>-O34*WACC!F73</f>
        <v>-39.57827890326314</v>
      </c>
      <c r="P35" s="20">
        <f>-P34*WACC!G73</f>
        <v>-128.13625386601643</v>
      </c>
      <c r="Q35" s="20">
        <f>-Q34*WACC!H73</f>
        <v>-90.527112253444528</v>
      </c>
      <c r="R35" s="20">
        <f>-R34*WACC!I73</f>
        <v>-65.104887117528094</v>
      </c>
      <c r="S35" s="20">
        <f>-S34*WACC!J73</f>
        <v>-99.173276749096388</v>
      </c>
      <c r="T35" s="20">
        <f>-T34*WACC!K73</f>
        <v>-25.287657505230747</v>
      </c>
      <c r="U35" s="19"/>
      <c r="V35" s="20">
        <f>-V34*WACC!C73</f>
        <v>-1277.6676666209207</v>
      </c>
      <c r="W35" s="20">
        <f>-W34*WACC!D73</f>
        <v>-664.50755947406321</v>
      </c>
      <c r="X35" s="20">
        <f>-X34*WACC!E73</f>
        <v>-1344.29874458517</v>
      </c>
      <c r="Y35" s="20">
        <f>-Y34*WACC!F73</f>
        <v>-797.46931939043623</v>
      </c>
      <c r="Z35" s="20">
        <f>-Z34*WACC!G73</f>
        <v>-2661.8415506768361</v>
      </c>
      <c r="AA35" s="20">
        <f>-AA34*WACC!H73</f>
        <v>-1967.5415277535067</v>
      </c>
      <c r="AB35" s="20">
        <f>-AB34*WACC!I73</f>
        <v>-1350.043228218582</v>
      </c>
      <c r="AC35" s="20">
        <f>-AC34*WACC!J73</f>
        <v>-2320.5742734397572</v>
      </c>
      <c r="AD35" s="20">
        <f>-AD34*WACC!K73</f>
        <v>-676.91691097741705</v>
      </c>
      <c r="AE35" s="19"/>
      <c r="AF35" s="20">
        <f>-AF34*WACC!C73</f>
        <v>-260.91312101492053</v>
      </c>
      <c r="AG35" s="20">
        <f>-AG34*WACC!D73</f>
        <v>-74.408000348795909</v>
      </c>
      <c r="AH35" s="20">
        <f>-AH34*WACC!E73</f>
        <v>-411.20431496773671</v>
      </c>
      <c r="AI35" s="20">
        <f>-AI34*WACC!F73</f>
        <v>-223.72616104712179</v>
      </c>
      <c r="AJ35" s="20">
        <f>-AJ34*WACC!G73</f>
        <v>-697.15406616301789</v>
      </c>
      <c r="AK35" s="20">
        <f>-AK34*WACC!H73</f>
        <v>-484.24179187078585</v>
      </c>
      <c r="AL35" s="20">
        <f>-AL34*WACC!I73</f>
        <v>-317.8162541464315</v>
      </c>
      <c r="AM35" s="20">
        <f>-AM34*WACC!J73</f>
        <v>-531.09860693491919</v>
      </c>
      <c r="AN35" s="20">
        <f>-AN34*WACC!K73</f>
        <v>-146.27039316843587</v>
      </c>
    </row>
    <row r="36" spans="1:40" x14ac:dyDescent="0.25">
      <c r="A36" s="24" t="s">
        <v>48</v>
      </c>
      <c r="B36" s="20">
        <f t="shared" ref="B36:I36" si="37">B34+B35</f>
        <v>2073.1871839806649</v>
      </c>
      <c r="C36" s="20">
        <f t="shared" si="37"/>
        <v>1118.0470748771693</v>
      </c>
      <c r="D36" s="20">
        <f t="shared" si="37"/>
        <v>1908.5819707336034</v>
      </c>
      <c r="E36" s="20">
        <f t="shared" si="37"/>
        <v>996.92832886305871</v>
      </c>
      <c r="F36" s="20">
        <f t="shared" si="37"/>
        <v>3293.0534960368163</v>
      </c>
      <c r="G36" s="20">
        <f t="shared" si="37"/>
        <v>2379.7827027270941</v>
      </c>
      <c r="H36" s="20">
        <f t="shared" si="37"/>
        <v>1535.6991827295647</v>
      </c>
      <c r="I36" s="20">
        <f t="shared" si="37"/>
        <v>2645.0389214196944</v>
      </c>
      <c r="J36" s="20">
        <f t="shared" ref="J36" si="38">J34+J35</f>
        <v>739.0014738603079</v>
      </c>
      <c r="K36" s="19"/>
      <c r="L36" s="20">
        <f t="shared" ref="L36:S36" si="39">L34+L35</f>
        <v>86.278672948207785</v>
      </c>
      <c r="M36" s="20">
        <f t="shared" si="39"/>
        <v>46.093017129658897</v>
      </c>
      <c r="N36" s="20">
        <f t="shared" si="39"/>
        <v>89.954748337536657</v>
      </c>
      <c r="O36" s="20">
        <f t="shared" si="39"/>
        <v>39.57827890326314</v>
      </c>
      <c r="P36" s="20">
        <f t="shared" si="39"/>
        <v>128.13625386601643</v>
      </c>
      <c r="Q36" s="20">
        <f t="shared" si="39"/>
        <v>90.527112253444528</v>
      </c>
      <c r="R36" s="20">
        <f t="shared" si="39"/>
        <v>65.104887117528094</v>
      </c>
      <c r="S36" s="20">
        <f t="shared" si="39"/>
        <v>99.173276749096388</v>
      </c>
      <c r="T36" s="20">
        <f t="shared" ref="T36" si="40">T34+T35</f>
        <v>25.287657505230747</v>
      </c>
      <c r="U36" s="19"/>
      <c r="V36" s="20">
        <f t="shared" ref="V36:AC36" si="41">V34+V35</f>
        <v>1277.6676666209207</v>
      </c>
      <c r="W36" s="20">
        <f t="shared" si="41"/>
        <v>664.50755947406321</v>
      </c>
      <c r="X36" s="20">
        <f t="shared" si="41"/>
        <v>1344.29874458517</v>
      </c>
      <c r="Y36" s="20">
        <f t="shared" si="41"/>
        <v>797.46931939043623</v>
      </c>
      <c r="Z36" s="20">
        <f t="shared" si="41"/>
        <v>2661.8415506768361</v>
      </c>
      <c r="AA36" s="20">
        <f t="shared" si="41"/>
        <v>1967.5415277535067</v>
      </c>
      <c r="AB36" s="20">
        <f t="shared" si="41"/>
        <v>1350.043228218582</v>
      </c>
      <c r="AC36" s="20">
        <f t="shared" si="41"/>
        <v>2320.5742734397572</v>
      </c>
      <c r="AD36" s="20">
        <f t="shared" ref="AD36" si="42">AD34+AD35</f>
        <v>676.91691097741705</v>
      </c>
      <c r="AE36" s="19"/>
      <c r="AF36" s="20">
        <f t="shared" ref="AF36:AM36" si="43">AF34+AF35</f>
        <v>260.91312101492053</v>
      </c>
      <c r="AG36" s="20">
        <f t="shared" si="43"/>
        <v>74.408000348795909</v>
      </c>
      <c r="AH36" s="20">
        <f t="shared" si="43"/>
        <v>411.20431496773671</v>
      </c>
      <c r="AI36" s="20">
        <f t="shared" si="43"/>
        <v>223.72616104712179</v>
      </c>
      <c r="AJ36" s="20">
        <f t="shared" si="43"/>
        <v>697.15406616301789</v>
      </c>
      <c r="AK36" s="20">
        <f t="shared" si="43"/>
        <v>484.24179187078585</v>
      </c>
      <c r="AL36" s="20">
        <f t="shared" si="43"/>
        <v>317.8162541464315</v>
      </c>
      <c r="AM36" s="20">
        <f t="shared" si="43"/>
        <v>531.09860693491919</v>
      </c>
      <c r="AN36" s="20">
        <f t="shared" ref="AN36" si="44">AN34+AN35</f>
        <v>146.27039316843587</v>
      </c>
    </row>
    <row r="37" spans="1:40" x14ac:dyDescent="0.25">
      <c r="A37" s="23" t="s">
        <v>81</v>
      </c>
      <c r="B37" s="20">
        <f t="shared" ref="B37:I37" si="45">B31-B32+B33+B36</f>
        <v>118324.41286641506</v>
      </c>
      <c r="C37" s="20">
        <f t="shared" si="45"/>
        <v>110059.84029417967</v>
      </c>
      <c r="D37" s="20">
        <f t="shared" si="45"/>
        <v>118937.16690640344</v>
      </c>
      <c r="E37" s="20">
        <f t="shared" si="45"/>
        <v>128507.00459055271</v>
      </c>
      <c r="F37" s="20">
        <f t="shared" si="45"/>
        <v>150132.97270059187</v>
      </c>
      <c r="G37" s="20">
        <f t="shared" si="45"/>
        <v>145664.73384693486</v>
      </c>
      <c r="H37" s="20">
        <f t="shared" si="45"/>
        <v>141787.90580279226</v>
      </c>
      <c r="I37" s="20">
        <f t="shared" si="45"/>
        <v>146753.38519063863</v>
      </c>
      <c r="J37" s="20">
        <f t="shared" ref="J37" si="46">J31-J32+J33+J36</f>
        <v>127319.62718912763</v>
      </c>
      <c r="K37" s="19"/>
      <c r="L37" s="20">
        <f t="shared" ref="L37:S37" si="47">L31-L32+L33+L36</f>
        <v>4871.0427801855321</v>
      </c>
      <c r="M37" s="20">
        <f t="shared" si="47"/>
        <v>4509.2991117478141</v>
      </c>
      <c r="N37" s="20">
        <f t="shared" si="47"/>
        <v>4856.7320475645893</v>
      </c>
      <c r="O37" s="20">
        <f t="shared" si="47"/>
        <v>4922.7009228924662</v>
      </c>
      <c r="P37" s="20">
        <f t="shared" si="47"/>
        <v>5707.994168931793</v>
      </c>
      <c r="Q37" s="20">
        <f t="shared" si="47"/>
        <v>5438.1593402031813</v>
      </c>
      <c r="R37" s="20">
        <f t="shared" si="47"/>
        <v>5242.5881770509995</v>
      </c>
      <c r="S37" s="20">
        <f t="shared" si="47"/>
        <v>5192.3841117622806</v>
      </c>
      <c r="T37" s="20">
        <f t="shared" ref="T37" si="48">T31-T32+T33+T36</f>
        <v>4356.7100201222302</v>
      </c>
      <c r="U37" s="19"/>
      <c r="V37" s="20">
        <f t="shared" ref="V37:AC37" si="49">V31-V32+V33+V36</f>
        <v>88597.395882804558</v>
      </c>
      <c r="W37" s="20">
        <f t="shared" si="49"/>
        <v>85802.553796322551</v>
      </c>
      <c r="X37" s="20">
        <f t="shared" si="49"/>
        <v>97299.676590853865</v>
      </c>
      <c r="Y37" s="20">
        <f t="shared" si="49"/>
        <v>113624.45220711408</v>
      </c>
      <c r="Z37" s="20">
        <f t="shared" si="49"/>
        <v>132773.39815420023</v>
      </c>
      <c r="AA37" s="20">
        <f t="shared" si="49"/>
        <v>132166.98956900794</v>
      </c>
      <c r="AB37" s="20">
        <f t="shared" si="49"/>
        <v>135650.80014292028</v>
      </c>
      <c r="AC37" s="20">
        <f t="shared" si="49"/>
        <v>140958.67211530727</v>
      </c>
      <c r="AD37" s="20">
        <f t="shared" ref="AD37" si="50">AD31-AD32+AD33+AD36</f>
        <v>129119.53647346691</v>
      </c>
      <c r="AE37" s="19"/>
      <c r="AF37" s="20">
        <f t="shared" ref="AF37:AM37" si="51">AF31-AF32+AF33+AF36</f>
        <v>35639.862368968323</v>
      </c>
      <c r="AG37" s="20">
        <f t="shared" si="51"/>
        <v>37055.524740714696</v>
      </c>
      <c r="AH37" s="20">
        <f t="shared" si="51"/>
        <v>42070.751436733117</v>
      </c>
      <c r="AI37" s="20">
        <f t="shared" si="51"/>
        <v>51127.350235845726</v>
      </c>
      <c r="AJ37" s="20">
        <f t="shared" si="51"/>
        <v>56491.910177355036</v>
      </c>
      <c r="AK37" s="20">
        <f t="shared" si="51"/>
        <v>57370.482469920098</v>
      </c>
      <c r="AL37" s="20">
        <f t="shared" si="51"/>
        <v>57510.241890599485</v>
      </c>
      <c r="AM37" s="20">
        <f t="shared" si="51"/>
        <v>58818.61013392303</v>
      </c>
      <c r="AN37" s="20">
        <f t="shared" ref="AN37" si="52">AN31-AN32+AN33+AN36</f>
        <v>47386.54911571565</v>
      </c>
    </row>
    <row r="38" spans="1:40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9"/>
      <c r="L38" s="18"/>
      <c r="M38" s="18"/>
      <c r="N38" s="18"/>
      <c r="O38" s="18"/>
      <c r="P38" s="18"/>
      <c r="Q38" s="18"/>
      <c r="R38" s="18"/>
      <c r="S38" s="18"/>
      <c r="T38" s="18"/>
      <c r="U38" s="19"/>
      <c r="V38" s="18"/>
      <c r="W38" s="18"/>
      <c r="X38" s="18"/>
      <c r="Y38" s="18"/>
      <c r="Z38" s="18"/>
      <c r="AA38" s="18"/>
      <c r="AB38" s="18"/>
      <c r="AC38" s="18"/>
      <c r="AD38" s="18"/>
      <c r="AE38" s="19"/>
      <c r="AF38" s="18"/>
      <c r="AG38" s="18"/>
      <c r="AH38" s="18"/>
      <c r="AI38" s="18"/>
      <c r="AJ38" s="18"/>
      <c r="AK38" s="18"/>
      <c r="AL38" s="18"/>
      <c r="AM38" s="18"/>
      <c r="AN38" s="18"/>
    </row>
    <row r="39" spans="1:40" x14ac:dyDescent="0.25">
      <c r="A39" s="21"/>
    </row>
    <row r="40" spans="1:40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V40" s="14"/>
      <c r="W40" s="14"/>
      <c r="X40" s="14"/>
      <c r="Y40" s="14"/>
      <c r="Z40" s="14"/>
      <c r="AA40" s="14"/>
      <c r="AB40" s="14"/>
      <c r="AC40" s="14"/>
      <c r="AD40" s="14"/>
    </row>
    <row r="41" spans="1:40" x14ac:dyDescent="0.25">
      <c r="A41" s="21" t="s">
        <v>58</v>
      </c>
      <c r="B41" s="17">
        <f>B33</f>
        <v>32924.777851743223</v>
      </c>
      <c r="C41" s="17">
        <f t="shared" ref="C41:I41" si="53">C33</f>
        <v>32509.355421201002</v>
      </c>
      <c r="D41" s="17">
        <f t="shared" si="53"/>
        <v>29801.468427289361</v>
      </c>
      <c r="E41" s="17">
        <f t="shared" si="53"/>
        <v>37642.429556525065</v>
      </c>
      <c r="F41" s="17">
        <f t="shared" si="53"/>
        <v>38916.982255767616</v>
      </c>
      <c r="G41" s="17">
        <f t="shared" si="53"/>
        <v>36333.118736343757</v>
      </c>
      <c r="H41" s="17">
        <f t="shared" si="53"/>
        <v>34353.618253754496</v>
      </c>
      <c r="I41" s="17">
        <f t="shared" si="53"/>
        <v>36053.693897603975</v>
      </c>
      <c r="J41" s="17">
        <f t="shared" ref="J41" si="54">J33</f>
        <v>38514.427432204204</v>
      </c>
      <c r="L41" s="17">
        <f t="shared" ref="L41:S41" si="55">L33</f>
        <v>1355.4311519843579</v>
      </c>
      <c r="M41" s="17">
        <f t="shared" si="55"/>
        <v>1331.8933540759372</v>
      </c>
      <c r="N41" s="17">
        <f t="shared" si="55"/>
        <v>1219.3861652017449</v>
      </c>
      <c r="O41" s="17">
        <f t="shared" si="55"/>
        <v>1441.4833269016337</v>
      </c>
      <c r="P41" s="17">
        <f t="shared" si="55"/>
        <v>1481.9205122129204</v>
      </c>
      <c r="Q41" s="17">
        <f t="shared" si="55"/>
        <v>1357.0225812905289</v>
      </c>
      <c r="R41" s="17">
        <f t="shared" si="55"/>
        <v>1271.1898933658952</v>
      </c>
      <c r="S41" s="17">
        <f t="shared" si="55"/>
        <v>1280.2318717285357</v>
      </c>
      <c r="T41" s="17">
        <f t="shared" ref="T41" si="56">T33</f>
        <v>1317.9130006711437</v>
      </c>
      <c r="V41" s="17">
        <f t="shared" ref="V41:AC41" si="57">V33</f>
        <v>21268.095673211392</v>
      </c>
      <c r="W41" s="17">
        <f t="shared" si="57"/>
        <v>21406.665496554291</v>
      </c>
      <c r="X41" s="17">
        <f t="shared" si="57"/>
        <v>20865.911399134438</v>
      </c>
      <c r="Y41" s="17">
        <f t="shared" si="57"/>
        <v>30070.455338392178</v>
      </c>
      <c r="Z41" s="17">
        <f t="shared" si="57"/>
        <v>31432.18696269111</v>
      </c>
      <c r="AA41" s="17">
        <f t="shared" si="57"/>
        <v>30019.280238181491</v>
      </c>
      <c r="AB41" s="17">
        <f t="shared" si="57"/>
        <v>30044.293015039839</v>
      </c>
      <c r="AC41" s="17">
        <f t="shared" si="57"/>
        <v>31570.500150796339</v>
      </c>
      <c r="AD41" s="17">
        <f t="shared" ref="AD41" si="58">AD33</f>
        <v>35278.775709721769</v>
      </c>
      <c r="AF41" s="17">
        <f t="shared" ref="AF41:AM41" si="59">AF33</f>
        <v>6216.3200252006854</v>
      </c>
      <c r="AG41" s="17">
        <f t="shared" si="59"/>
        <v>6569.6799551882095</v>
      </c>
      <c r="AH41" s="17">
        <f t="shared" si="59"/>
        <v>6382.6235083744568</v>
      </c>
      <c r="AI41" s="17">
        <f t="shared" si="59"/>
        <v>8436.1227781811122</v>
      </c>
      <c r="AJ41" s="17">
        <f t="shared" si="59"/>
        <v>8232.3002693283706</v>
      </c>
      <c r="AK41" s="17">
        <f t="shared" si="59"/>
        <v>7388.1974441842249</v>
      </c>
      <c r="AL41" s="17">
        <f t="shared" si="59"/>
        <v>7072.7858378397605</v>
      </c>
      <c r="AM41" s="17">
        <f t="shared" si="59"/>
        <v>7225.386079871163</v>
      </c>
      <c r="AN41" s="17">
        <f t="shared" ref="AN41" si="60">AN33</f>
        <v>7623.1518372189084</v>
      </c>
    </row>
    <row r="42" spans="1:40" x14ac:dyDescent="0.25">
      <c r="A42" s="21" t="s">
        <v>59</v>
      </c>
      <c r="B42" s="1">
        <f>B17</f>
        <v>-31740.31</v>
      </c>
      <c r="C42" s="1">
        <f t="shared" ref="C42:I42" si="61">C17</f>
        <v>-32651.483</v>
      </c>
      <c r="D42" s="1">
        <f t="shared" si="61"/>
        <v>-37104.580999999998</v>
      </c>
      <c r="E42" s="1">
        <f t="shared" si="61"/>
        <v>-35826.807999999997</v>
      </c>
      <c r="F42" s="1">
        <f t="shared" si="61"/>
        <v>-37267.500999999997</v>
      </c>
      <c r="G42" s="1">
        <f t="shared" si="61"/>
        <v>-38389.313000000002</v>
      </c>
      <c r="H42" s="1">
        <f t="shared" si="61"/>
        <v>-39621.940999999999</v>
      </c>
      <c r="I42" s="1">
        <f t="shared" si="61"/>
        <v>-41608.911</v>
      </c>
      <c r="J42" s="1">
        <f t="shared" ref="J42" si="62">J17</f>
        <v>-43174.973655753478</v>
      </c>
      <c r="L42" s="1">
        <f t="shared" ref="L42:S42" si="63">L17</f>
        <v>-1300.386</v>
      </c>
      <c r="M42" s="1">
        <f t="shared" si="63"/>
        <v>-1336</v>
      </c>
      <c r="N42" s="1">
        <f t="shared" si="63"/>
        <v>-1429.3140000000001</v>
      </c>
      <c r="O42" s="1">
        <f t="shared" si="63"/>
        <v>-1364.25</v>
      </c>
      <c r="P42" s="1">
        <f t="shared" si="63"/>
        <v>-1391.921</v>
      </c>
      <c r="Q42" s="1">
        <f t="shared" si="63"/>
        <v>-1420.5229999999999</v>
      </c>
      <c r="R42" s="1">
        <f t="shared" si="63"/>
        <v>-1406.9369999999999</v>
      </c>
      <c r="S42" s="1">
        <f t="shared" si="63"/>
        <v>-1423.8019999999999</v>
      </c>
      <c r="T42" s="1">
        <f t="shared" ref="T42" si="64">T17</f>
        <v>-1477.3907566122475</v>
      </c>
      <c r="V42" s="1">
        <f t="shared" ref="V42:AC42" si="65">V17</f>
        <v>-33077.703999999998</v>
      </c>
      <c r="W42" s="1">
        <f t="shared" si="65"/>
        <v>-35308.93</v>
      </c>
      <c r="X42" s="1">
        <f t="shared" si="65"/>
        <v>-39950.266000000003</v>
      </c>
      <c r="Y42" s="1">
        <f t="shared" si="65"/>
        <v>-39580.178999999996</v>
      </c>
      <c r="Z42" s="1">
        <f t="shared" si="65"/>
        <v>-41600.817000000003</v>
      </c>
      <c r="AA42" s="1">
        <f t="shared" si="65"/>
        <v>-43524.779000000002</v>
      </c>
      <c r="AB42" s="1">
        <f t="shared" si="65"/>
        <v>-46254.006000000001</v>
      </c>
      <c r="AC42" s="1">
        <f t="shared" si="65"/>
        <v>-48859.072</v>
      </c>
      <c r="AD42" s="1">
        <f t="shared" ref="AD42" si="66">AD17</f>
        <v>-52043.994732607534</v>
      </c>
      <c r="AF42" s="1">
        <f t="shared" ref="AF42:AM42" si="67">AF17</f>
        <v>-20162.544999999998</v>
      </c>
      <c r="AG42" s="1">
        <f t="shared" si="67"/>
        <v>-22422.616000000002</v>
      </c>
      <c r="AH42" s="1">
        <f t="shared" si="67"/>
        <v>-24528.277999999998</v>
      </c>
      <c r="AI42" s="1">
        <f t="shared" si="67"/>
        <v>-30354.583000000002</v>
      </c>
      <c r="AJ42" s="1">
        <f t="shared" si="67"/>
        <v>-32613.201000000001</v>
      </c>
      <c r="AK42" s="1">
        <f t="shared" si="67"/>
        <v>-35554.296999999999</v>
      </c>
      <c r="AL42" s="1">
        <f t="shared" si="67"/>
        <v>-36465.168000000005</v>
      </c>
      <c r="AM42" s="1">
        <f t="shared" si="67"/>
        <v>-37740.224000000002</v>
      </c>
      <c r="AN42" s="1">
        <f t="shared" ref="AN42" si="68">AN17</f>
        <v>-30731.817033713116</v>
      </c>
    </row>
    <row r="43" spans="1:40" x14ac:dyDescent="0.25">
      <c r="A43" s="21" t="s">
        <v>60</v>
      </c>
      <c r="B43" s="1">
        <f t="shared" ref="B43:I43" si="69">B28</f>
        <v>39838.077121463248</v>
      </c>
      <c r="C43" s="1">
        <f t="shared" si="69"/>
        <v>37445.354707128616</v>
      </c>
      <c r="D43" s="1">
        <f t="shared" si="69"/>
        <v>39307.237674219548</v>
      </c>
      <c r="E43" s="1">
        <f t="shared" si="69"/>
        <v>48391.578174938571</v>
      </c>
      <c r="F43" s="1">
        <f t="shared" si="69"/>
        <v>51994.799471238846</v>
      </c>
      <c r="G43" s="1">
        <f t="shared" si="69"/>
        <v>55077.084092405683</v>
      </c>
      <c r="H43" s="1">
        <f t="shared" si="69"/>
        <v>57574.351997504171</v>
      </c>
      <c r="I43" s="1">
        <f t="shared" si="69"/>
        <v>51457.187483564718</v>
      </c>
      <c r="J43" s="1">
        <f t="shared" ref="J43" si="70">J28</f>
        <v>40703.5496087664</v>
      </c>
      <c r="L43" s="1">
        <f t="shared" ref="L43:S43" si="71">L28</f>
        <v>1640.034475212949</v>
      </c>
      <c r="M43" s="1">
        <f t="shared" si="71"/>
        <v>1534.1189768073916</v>
      </c>
      <c r="N43" s="1">
        <f t="shared" si="71"/>
        <v>1608.3335601124184</v>
      </c>
      <c r="O43" s="1">
        <f t="shared" si="71"/>
        <v>1853.112403302333</v>
      </c>
      <c r="P43" s="1">
        <f t="shared" si="71"/>
        <v>1979.9109642785054</v>
      </c>
      <c r="Q43" s="1">
        <f t="shared" si="71"/>
        <v>2057.0996772228405</v>
      </c>
      <c r="R43" s="1">
        <f t="shared" si="71"/>
        <v>2130.4287029014522</v>
      </c>
      <c r="S43" s="1">
        <f t="shared" si="71"/>
        <v>1827.1950617062364</v>
      </c>
      <c r="T43" s="1">
        <f t="shared" ref="T43" si="72">T28</f>
        <v>1392.8218794705847</v>
      </c>
      <c r="V43" s="1">
        <f t="shared" ref="V43:AC43" si="73">V28</f>
        <v>25733.811765451119</v>
      </c>
      <c r="W43" s="1">
        <f t="shared" si="73"/>
        <v>24656.90790327315</v>
      </c>
      <c r="X43" s="1">
        <f t="shared" si="73"/>
        <v>27521.507561148897</v>
      </c>
      <c r="Y43" s="1">
        <f t="shared" si="73"/>
        <v>38657.355739450722</v>
      </c>
      <c r="Z43" s="1">
        <f t="shared" si="73"/>
        <v>41994.783853658198</v>
      </c>
      <c r="AA43" s="1">
        <f t="shared" si="73"/>
        <v>45505.986812465824</v>
      </c>
      <c r="AB43" s="1">
        <f t="shared" si="73"/>
        <v>50352.212939753801</v>
      </c>
      <c r="AC43" s="1">
        <f t="shared" si="73"/>
        <v>45058.604808241209</v>
      </c>
      <c r="AD43" s="1">
        <f t="shared" ref="AD43" si="74">AD28</f>
        <v>37283.986624620113</v>
      </c>
      <c r="AF43" s="1">
        <f t="shared" ref="AF43:AM43" si="75">AF28</f>
        <v>7521.5765370009767</v>
      </c>
      <c r="AG43" s="1">
        <f t="shared" si="75"/>
        <v>7567.1754498676901</v>
      </c>
      <c r="AH43" s="1">
        <f t="shared" si="75"/>
        <v>8418.4878285729228</v>
      </c>
      <c r="AI43" s="1">
        <f t="shared" si="75"/>
        <v>10845.136717350009</v>
      </c>
      <c r="AJ43" s="1">
        <f t="shared" si="75"/>
        <v>10998.715133605145</v>
      </c>
      <c r="AK43" s="1">
        <f t="shared" si="75"/>
        <v>11199.709413262994</v>
      </c>
      <c r="AL43" s="1">
        <f t="shared" si="75"/>
        <v>11853.513025116208</v>
      </c>
      <c r="AM43" s="1">
        <f t="shared" si="75"/>
        <v>10312.342674484675</v>
      </c>
      <c r="AN43" s="1">
        <f t="shared" ref="AN43" si="76">AN28</f>
        <v>8056.4442903270901</v>
      </c>
    </row>
    <row r="44" spans="1:40" x14ac:dyDescent="0.25">
      <c r="A44" s="21" t="s">
        <v>67</v>
      </c>
      <c r="B44" s="1">
        <f t="shared" ref="B44:I44" si="77">B41-B42+B43</f>
        <v>104503.16497320647</v>
      </c>
      <c r="C44" s="1">
        <f t="shared" si="77"/>
        <v>102606.19312832961</v>
      </c>
      <c r="D44" s="1">
        <f t="shared" si="77"/>
        <v>106213.2871015089</v>
      </c>
      <c r="E44" s="1">
        <f t="shared" si="77"/>
        <v>121860.81573146363</v>
      </c>
      <c r="F44" s="1">
        <f t="shared" si="77"/>
        <v>128179.28272700646</v>
      </c>
      <c r="G44" s="1">
        <f t="shared" si="77"/>
        <v>129799.51582874944</v>
      </c>
      <c r="H44" s="1">
        <f t="shared" si="77"/>
        <v>131549.91125125869</v>
      </c>
      <c r="I44" s="1">
        <f t="shared" si="77"/>
        <v>129119.79238116869</v>
      </c>
      <c r="J44" s="1">
        <f t="shared" ref="J44" si="78">J41-J42+J43</f>
        <v>122392.95069672409</v>
      </c>
      <c r="L44" s="1">
        <f t="shared" ref="L44:S44" si="79">L41-L42+L43</f>
        <v>4295.8516271973076</v>
      </c>
      <c r="M44" s="1">
        <f t="shared" si="79"/>
        <v>4202.012330883329</v>
      </c>
      <c r="N44" s="1">
        <f t="shared" si="79"/>
        <v>4257.0337253141633</v>
      </c>
      <c r="O44" s="1">
        <f t="shared" si="79"/>
        <v>4658.845730203966</v>
      </c>
      <c r="P44" s="1">
        <f t="shared" si="79"/>
        <v>4853.752476491426</v>
      </c>
      <c r="Q44" s="1">
        <f t="shared" si="79"/>
        <v>4834.6452585133693</v>
      </c>
      <c r="R44" s="1">
        <f t="shared" si="79"/>
        <v>4808.555596267347</v>
      </c>
      <c r="S44" s="1">
        <f t="shared" si="79"/>
        <v>4531.2289334347724</v>
      </c>
      <c r="T44" s="1">
        <f t="shared" ref="T44" si="80">T41-T42+T43</f>
        <v>4188.1256367539754</v>
      </c>
      <c r="V44" s="1">
        <f t="shared" ref="V44:AC44" si="81">V41-V42+V43</f>
        <v>80079.611438662512</v>
      </c>
      <c r="W44" s="1">
        <f t="shared" si="81"/>
        <v>81372.503399827445</v>
      </c>
      <c r="X44" s="1">
        <f t="shared" si="81"/>
        <v>88337.684960283339</v>
      </c>
      <c r="Y44" s="1">
        <f t="shared" si="81"/>
        <v>108307.9900778429</v>
      </c>
      <c r="Z44" s="1">
        <f t="shared" si="81"/>
        <v>115027.78781634932</v>
      </c>
      <c r="AA44" s="1">
        <f t="shared" si="81"/>
        <v>119050.04605064732</v>
      </c>
      <c r="AB44" s="1">
        <f t="shared" si="81"/>
        <v>126650.51195479365</v>
      </c>
      <c r="AC44" s="1">
        <f t="shared" si="81"/>
        <v>125488.17695903755</v>
      </c>
      <c r="AD44" s="1">
        <f t="shared" ref="AD44" si="82">AD41-AD42+AD43</f>
        <v>124606.75706694942</v>
      </c>
      <c r="AF44" s="1">
        <f t="shared" ref="AF44:AM44" si="83">AF41-AF42+AF43</f>
        <v>33900.44156220166</v>
      </c>
      <c r="AG44" s="1">
        <f t="shared" si="83"/>
        <v>36559.471405055905</v>
      </c>
      <c r="AH44" s="1">
        <f t="shared" si="83"/>
        <v>39329.389336947381</v>
      </c>
      <c r="AI44" s="1">
        <f t="shared" si="83"/>
        <v>49635.842495531127</v>
      </c>
      <c r="AJ44" s="1">
        <f t="shared" si="83"/>
        <v>51844.216402933518</v>
      </c>
      <c r="AK44" s="1">
        <f t="shared" si="83"/>
        <v>54142.203857447217</v>
      </c>
      <c r="AL44" s="1">
        <f t="shared" si="83"/>
        <v>55391.466862955975</v>
      </c>
      <c r="AM44" s="1">
        <f t="shared" si="83"/>
        <v>55277.952754355836</v>
      </c>
      <c r="AN44" s="1">
        <f t="shared" ref="AN44" si="84">AN41-AN42+AN43</f>
        <v>46411.413161259115</v>
      </c>
    </row>
    <row r="45" spans="1:40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L45" s="14"/>
      <c r="M45" s="14"/>
      <c r="N45" s="14"/>
      <c r="O45" s="14"/>
      <c r="P45" s="14"/>
      <c r="Q45" s="14"/>
      <c r="R45" s="14"/>
      <c r="S45" s="14"/>
      <c r="T45" s="14"/>
      <c r="V45" s="14"/>
      <c r="W45" s="14"/>
      <c r="X45" s="14"/>
      <c r="Y45" s="14"/>
      <c r="Z45" s="14"/>
      <c r="AA45" s="14"/>
      <c r="AB45" s="14"/>
      <c r="AC45" s="14"/>
      <c r="AD45" s="14"/>
      <c r="AF45" s="14"/>
      <c r="AG45" s="14"/>
      <c r="AH45" s="14"/>
      <c r="AI45" s="14"/>
      <c r="AJ45" s="14"/>
      <c r="AK45" s="14"/>
      <c r="AL45" s="14"/>
      <c r="AM45" s="14"/>
      <c r="AN45" s="14"/>
    </row>
    <row r="46" spans="1:40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L46" s="14"/>
      <c r="M46" s="14"/>
      <c r="N46" s="14"/>
      <c r="O46" s="14"/>
      <c r="P46" s="14"/>
      <c r="Q46" s="14"/>
      <c r="R46" s="14"/>
      <c r="S46" s="14"/>
      <c r="T46" s="14"/>
      <c r="V46" s="14"/>
      <c r="W46" s="14"/>
      <c r="X46" s="14"/>
      <c r="Y46" s="14"/>
      <c r="Z46" s="14"/>
      <c r="AA46" s="14"/>
      <c r="AB46" s="14"/>
      <c r="AC46" s="14"/>
      <c r="AD46" s="14"/>
      <c r="AF46" s="14"/>
      <c r="AG46" s="14"/>
      <c r="AH46" s="14"/>
      <c r="AI46" s="14"/>
      <c r="AJ46" s="14"/>
      <c r="AK46" s="14"/>
      <c r="AL46" s="14"/>
      <c r="AM46" s="14"/>
      <c r="AN46" s="14"/>
    </row>
    <row r="47" spans="1:40" x14ac:dyDescent="0.25">
      <c r="A47" s="21" t="s">
        <v>73</v>
      </c>
      <c r="B47" s="1">
        <f t="shared" ref="B47" si="85">B37-B44</f>
        <v>13821.247893208594</v>
      </c>
      <c r="C47" s="1">
        <f t="shared" ref="C47:I47" si="86">C37-C44</f>
        <v>7453.6471658500523</v>
      </c>
      <c r="D47" s="1">
        <f t="shared" si="86"/>
        <v>12723.879804894532</v>
      </c>
      <c r="E47" s="1">
        <f t="shared" si="86"/>
        <v>6646.188859089074</v>
      </c>
      <c r="F47" s="1">
        <f t="shared" si="86"/>
        <v>21953.689973585409</v>
      </c>
      <c r="G47" s="1">
        <f t="shared" si="86"/>
        <v>15865.21801818542</v>
      </c>
      <c r="H47" s="1">
        <f t="shared" si="86"/>
        <v>10237.994551533571</v>
      </c>
      <c r="I47" s="1">
        <f t="shared" si="86"/>
        <v>17633.592809469934</v>
      </c>
      <c r="J47" s="1">
        <f t="shared" ref="J47" si="87">J37-J44</f>
        <v>4926.6764924035378</v>
      </c>
      <c r="L47" s="1">
        <f t="shared" ref="L47" si="88">L37-L44</f>
        <v>575.19115298822453</v>
      </c>
      <c r="M47" s="1">
        <f t="shared" ref="M47:S47" si="89">M37-M44</f>
        <v>307.28678086448508</v>
      </c>
      <c r="N47" s="1">
        <f t="shared" si="89"/>
        <v>599.69832225042592</v>
      </c>
      <c r="O47" s="1">
        <f t="shared" si="89"/>
        <v>263.85519268850021</v>
      </c>
      <c r="P47" s="1">
        <f t="shared" si="89"/>
        <v>854.24169244036693</v>
      </c>
      <c r="Q47" s="1">
        <f t="shared" si="89"/>
        <v>603.51408168981197</v>
      </c>
      <c r="R47" s="1">
        <f t="shared" si="89"/>
        <v>434.03258078365252</v>
      </c>
      <c r="S47" s="1">
        <f t="shared" si="89"/>
        <v>661.15517832750811</v>
      </c>
      <c r="T47" s="1">
        <f t="shared" ref="T47" si="90">T37-T44</f>
        <v>168.58438336825475</v>
      </c>
      <c r="V47" s="1">
        <f t="shared" ref="V47" si="91">V37-V44</f>
        <v>8517.7844441420457</v>
      </c>
      <c r="W47" s="1">
        <f t="shared" ref="W47:AC47" si="92">W37-W44</f>
        <v>4430.0503964951058</v>
      </c>
      <c r="X47" s="1">
        <f t="shared" si="92"/>
        <v>8961.9916305705265</v>
      </c>
      <c r="Y47" s="1">
        <f t="shared" si="92"/>
        <v>5316.4621292711818</v>
      </c>
      <c r="Z47" s="1">
        <f t="shared" si="92"/>
        <v>17745.610337850914</v>
      </c>
      <c r="AA47" s="1">
        <f t="shared" si="92"/>
        <v>13116.943518360626</v>
      </c>
      <c r="AB47" s="1">
        <f t="shared" si="92"/>
        <v>9000.2881881266367</v>
      </c>
      <c r="AC47" s="1">
        <f t="shared" si="92"/>
        <v>15470.495156269724</v>
      </c>
      <c r="AD47" s="1">
        <f t="shared" ref="AD47" si="93">AD37-AD44</f>
        <v>4512.7794065174967</v>
      </c>
      <c r="AF47" s="1">
        <f t="shared" ref="AF47" si="94">AF37-AF44</f>
        <v>1739.4208067666623</v>
      </c>
      <c r="AG47" s="1">
        <f t="shared" ref="AG47:AM47" si="95">AG37-AG44</f>
        <v>496.05333565879118</v>
      </c>
      <c r="AH47" s="1">
        <f t="shared" si="95"/>
        <v>2741.3620997857361</v>
      </c>
      <c r="AI47" s="1">
        <f t="shared" si="95"/>
        <v>1491.5077403145988</v>
      </c>
      <c r="AJ47" s="1">
        <f t="shared" si="95"/>
        <v>4647.6937744215174</v>
      </c>
      <c r="AK47" s="1">
        <f t="shared" si="95"/>
        <v>3228.2786124728809</v>
      </c>
      <c r="AL47" s="1">
        <f t="shared" si="95"/>
        <v>2118.7750276435108</v>
      </c>
      <c r="AM47" s="1">
        <f t="shared" si="95"/>
        <v>3540.6573795671939</v>
      </c>
      <c r="AN47" s="1">
        <f t="shared" ref="AN47" si="96">AN37-AN44</f>
        <v>975.13595445653482</v>
      </c>
    </row>
    <row r="48" spans="1:40" x14ac:dyDescent="0.25">
      <c r="A48" s="21" t="s">
        <v>74</v>
      </c>
      <c r="B48" s="1">
        <f>B47*WACC!C72</f>
        <v>4146.3743679613272</v>
      </c>
      <c r="C48" s="1">
        <f>C47*WACC!D72</f>
        <v>2236.0941497543408</v>
      </c>
      <c r="D48" s="1">
        <f>D47*WACC!E72</f>
        <v>3817.1639414672072</v>
      </c>
      <c r="E48" s="1">
        <f>E47*WACC!F72</f>
        <v>1993.8566577261204</v>
      </c>
      <c r="F48" s="1">
        <f>F47*WACC!G72</f>
        <v>6586.1069920736345</v>
      </c>
      <c r="G48" s="1">
        <f>G47*WACC!H72</f>
        <v>4759.5654054541892</v>
      </c>
      <c r="H48" s="1">
        <f>H47*WACC!I72</f>
        <v>3071.3983654591443</v>
      </c>
      <c r="I48" s="1">
        <f>I47*WACC!J72</f>
        <v>5290.0778428393833</v>
      </c>
      <c r="J48" s="1">
        <f>J47*WACC!K72</f>
        <v>1478.0029477206153</v>
      </c>
      <c r="L48" s="1">
        <f>L47*WACC!C72</f>
        <v>172.55734589641528</v>
      </c>
      <c r="M48" s="1">
        <f>M47*WACC!D72</f>
        <v>92.186034259317694</v>
      </c>
      <c r="N48" s="1">
        <f>N47*WACC!E72</f>
        <v>179.90949667507348</v>
      </c>
      <c r="O48" s="1">
        <f>O47*WACC!F72</f>
        <v>79.156557806526166</v>
      </c>
      <c r="P48" s="1">
        <f>P47*WACC!G72</f>
        <v>256.27250773203275</v>
      </c>
      <c r="Q48" s="1">
        <f>Q47*WACC!H72</f>
        <v>181.05422450688894</v>
      </c>
      <c r="R48" s="1">
        <f>R47*WACC!I72</f>
        <v>130.20977423505644</v>
      </c>
      <c r="S48" s="1">
        <f>S47*WACC!J72</f>
        <v>198.34655349819258</v>
      </c>
      <c r="T48" s="1">
        <f>T47*WACC!K72</f>
        <v>50.575315010461161</v>
      </c>
      <c r="V48" s="1">
        <f>V47*WACC!C72</f>
        <v>2555.3353332418424</v>
      </c>
      <c r="W48" s="1">
        <f>W47*WACC!D72</f>
        <v>1329.0151189481305</v>
      </c>
      <c r="X48" s="1">
        <f>X47*WACC!E72</f>
        <v>2688.5974891703463</v>
      </c>
      <c r="Y48" s="1">
        <f>Y47*WACC!F72</f>
        <v>1594.9386387808731</v>
      </c>
      <c r="Z48" s="1">
        <f>Z47*WACC!G72</f>
        <v>5323.6831013536676</v>
      </c>
      <c r="AA48" s="1">
        <f>AA47*WACC!H72</f>
        <v>3935.0830555070002</v>
      </c>
      <c r="AB48" s="1">
        <f>AB47*WACC!I72</f>
        <v>2700.0864564371759</v>
      </c>
      <c r="AC48" s="1">
        <f>AC47*WACC!J72</f>
        <v>4641.1485468795163</v>
      </c>
      <c r="AD48" s="1">
        <f>AD47*WACC!K72</f>
        <v>1353.8338219548405</v>
      </c>
      <c r="AF48" s="1">
        <f>AF47*WACC!C72</f>
        <v>521.82624202984118</v>
      </c>
      <c r="AG48" s="1">
        <f>AG47*WACC!D72</f>
        <v>148.81600069759244</v>
      </c>
      <c r="AH48" s="1">
        <f>AH47*WACC!E72</f>
        <v>822.40862993547262</v>
      </c>
      <c r="AI48" s="1">
        <f>AI47*WACC!F72</f>
        <v>447.45232209424455</v>
      </c>
      <c r="AJ48" s="1">
        <f>AJ47*WACC!G72</f>
        <v>1394.3081323260344</v>
      </c>
      <c r="AK48" s="1">
        <f>AK47*WACC!H72</f>
        <v>968.48358374157192</v>
      </c>
      <c r="AL48" s="1">
        <f>AL47*WACC!I72</f>
        <v>635.63250829286142</v>
      </c>
      <c r="AM48" s="1">
        <f>AM47*WACC!J72</f>
        <v>1062.1972138698375</v>
      </c>
      <c r="AN48" s="1">
        <f>AN47*WACC!K72</f>
        <v>292.54078633687215</v>
      </c>
    </row>
    <row r="49" spans="1:40" x14ac:dyDescent="0.25">
      <c r="A49" s="21" t="s">
        <v>75</v>
      </c>
      <c r="B49" s="1">
        <f>B48*WACC!C73</f>
        <v>2073.1871839806636</v>
      </c>
      <c r="C49" s="1">
        <f>C48*WACC!D73</f>
        <v>1118.0470748771704</v>
      </c>
      <c r="D49" s="1">
        <f>D48*WACC!E73</f>
        <v>1908.5819707336036</v>
      </c>
      <c r="E49" s="1">
        <f>E48*WACC!F73</f>
        <v>996.92832886306019</v>
      </c>
      <c r="F49" s="1">
        <f>F48*WACC!G73</f>
        <v>3293.0534960368173</v>
      </c>
      <c r="G49" s="1">
        <f>G48*WACC!H73</f>
        <v>2379.7827027270946</v>
      </c>
      <c r="H49" s="1">
        <f>H48*WACC!I73</f>
        <v>1535.6991827295722</v>
      </c>
      <c r="I49" s="1">
        <f>I48*WACC!J73</f>
        <v>2645.0389214196916</v>
      </c>
      <c r="J49" s="1">
        <f>J48*WACC!K73</f>
        <v>739.00147386030767</v>
      </c>
      <c r="L49" s="1">
        <f>L48*WACC!C73</f>
        <v>86.278672948207642</v>
      </c>
      <c r="M49" s="1">
        <f>M48*WACC!D73</f>
        <v>46.093017129658847</v>
      </c>
      <c r="N49" s="1">
        <f>N48*WACC!E73</f>
        <v>89.954748337536742</v>
      </c>
      <c r="O49" s="1">
        <f>O48*WACC!F73</f>
        <v>39.578278903263083</v>
      </c>
      <c r="P49" s="1">
        <f>P48*WACC!G73</f>
        <v>128.13625386601638</v>
      </c>
      <c r="Q49" s="1">
        <f>Q48*WACC!H73</f>
        <v>90.527112253444471</v>
      </c>
      <c r="R49" s="1">
        <f>R48*WACC!I73</f>
        <v>65.104887117528222</v>
      </c>
      <c r="S49" s="1">
        <f>S48*WACC!J73</f>
        <v>99.173276749096289</v>
      </c>
      <c r="T49" s="1">
        <f>T48*WACC!K73</f>
        <v>25.28765750523058</v>
      </c>
      <c r="V49" s="1">
        <f>V48*WACC!C73</f>
        <v>1277.6676666209212</v>
      </c>
      <c r="W49" s="1">
        <f>W48*WACC!D73</f>
        <v>664.50755947406526</v>
      </c>
      <c r="X49" s="1">
        <f>X48*WACC!E73</f>
        <v>1344.2987445851732</v>
      </c>
      <c r="Y49" s="1">
        <f>Y48*WACC!F73</f>
        <v>797.46931939043657</v>
      </c>
      <c r="Z49" s="1">
        <f>Z48*WACC!G73</f>
        <v>2661.8415506768338</v>
      </c>
      <c r="AA49" s="1">
        <f>AA48*WACC!H73</f>
        <v>1967.5415277535001</v>
      </c>
      <c r="AB49" s="1">
        <f>AB48*WACC!I73</f>
        <v>1350.043228218588</v>
      </c>
      <c r="AC49" s="1">
        <f>AC48*WACC!J73</f>
        <v>2320.5742734397581</v>
      </c>
      <c r="AD49" s="1">
        <f>AD48*WACC!K73</f>
        <v>676.91691097742023</v>
      </c>
      <c r="AF49" s="1">
        <f>AF48*WACC!C73</f>
        <v>260.91312101492059</v>
      </c>
      <c r="AG49" s="1">
        <f>AG48*WACC!D73</f>
        <v>74.408000348796222</v>
      </c>
      <c r="AH49" s="1">
        <f>AH48*WACC!E73</f>
        <v>411.20431496773631</v>
      </c>
      <c r="AI49" s="1">
        <f>AI48*WACC!F73</f>
        <v>223.72616104712228</v>
      </c>
      <c r="AJ49" s="1">
        <f>AJ48*WACC!G73</f>
        <v>697.15406616301721</v>
      </c>
      <c r="AK49" s="1">
        <f>AK48*WACC!H73</f>
        <v>484.24179187078596</v>
      </c>
      <c r="AL49" s="1">
        <f>AL48*WACC!I73</f>
        <v>317.81625414643071</v>
      </c>
      <c r="AM49" s="1">
        <f>AM48*WACC!J73</f>
        <v>531.09860693491873</v>
      </c>
      <c r="AN49" s="1">
        <f>AN48*WACC!K73</f>
        <v>146.27039316843607</v>
      </c>
    </row>
    <row r="50" spans="1:40" x14ac:dyDescent="0.25">
      <c r="A50" s="21" t="s">
        <v>76</v>
      </c>
      <c r="B50" s="20">
        <f>(B27+B28+B41-B32-B44)*WACC!C72/(1-(1-WACC!C73)*WACC!C72)</f>
        <v>4146.3743679613299</v>
      </c>
      <c r="C50" s="20">
        <f>(C27+C28+C41-C32-C44)*WACC!D72/(1-(1-WACC!D73)*WACC!D72)</f>
        <v>2236.0941497543386</v>
      </c>
      <c r="D50" s="20">
        <f>(D27+D28+D41-D32-D44)*WACC!E72/(1-(1-WACC!E73)*WACC!E72)</f>
        <v>3817.1639414672068</v>
      </c>
      <c r="E50" s="20">
        <f>(E27+E28+E41-E32-E44)*WACC!F72/(1-(1-WACC!F73)*WACC!F72)</f>
        <v>1993.8566577261174</v>
      </c>
      <c r="F50" s="20">
        <f>(F27+F28+F41-F32-F44)*WACC!G72/(1-(1-WACC!G73)*WACC!G72)</f>
        <v>6586.1069920736327</v>
      </c>
      <c r="G50" s="20">
        <f>(G27+G28+G41-G32-G44)*WACC!H72/(1-(1-WACC!H73)*WACC!H72)</f>
        <v>4759.5654054541883</v>
      </c>
      <c r="H50" s="20">
        <f>(H27+H28+H41-H32-H44)*WACC!I72/(1-(1-WACC!I73)*WACC!I72)</f>
        <v>3071.3983654591293</v>
      </c>
      <c r="I50" s="20">
        <f>(I27+I28+I41-I32-I44)*WACC!J72/(1-(1-WACC!J73)*WACC!J72)</f>
        <v>5290.0778428393887</v>
      </c>
      <c r="J50" s="20">
        <f>(J27+J28+J41-J32-J44)*WACC!K72/(1-(1-WACC!K73)*WACC!K72)</f>
        <v>1478.0029477206158</v>
      </c>
      <c r="K50" s="19"/>
      <c r="L50" s="20">
        <f>(L27+L28+L41-L32-L44)*WACC!C72/(1-(1-WACC!C73)*WACC!C72)</f>
        <v>172.55734589641557</v>
      </c>
      <c r="M50" s="20">
        <f>(M27+M28+M41-M32-M44)*WACC!D72/(1-(1-WACC!D73)*WACC!D72)</f>
        <v>92.186034259317793</v>
      </c>
      <c r="N50" s="20">
        <f>(N27+N28+N41-N32-N44)*WACC!E72/(1-(1-WACC!E73)*WACC!E72)</f>
        <v>179.90949667507331</v>
      </c>
      <c r="O50" s="20">
        <f>(O27+O28+O41-O32-O44)*WACC!F72/(1-(1-WACC!F73)*WACC!F72)</f>
        <v>79.15655780652628</v>
      </c>
      <c r="P50" s="20">
        <f>(P27+P28+P41-P32-P44)*WACC!G72/(1-(1-WACC!G73)*WACC!G72)</f>
        <v>256.27250773203286</v>
      </c>
      <c r="Q50" s="20">
        <f>(Q27+Q28+Q41-Q32-Q44)*WACC!H72/(1-(1-WACC!H73)*WACC!H72)</f>
        <v>181.05422450688906</v>
      </c>
      <c r="R50" s="20">
        <f>(R27+R28+R41-R32-R44)*WACC!I72/(1-(1-WACC!I73)*WACC!I72)</f>
        <v>130.20977423505619</v>
      </c>
      <c r="S50" s="20">
        <f>(S27+S28+S41-S32-S44)*WACC!J72/(1-(1-WACC!J73)*WACC!J72)</f>
        <v>198.34655349819278</v>
      </c>
      <c r="T50" s="20">
        <f>(T27+T28+T41-T32-T44)*WACC!K72/(1-(1-WACC!K73)*WACC!K72)</f>
        <v>50.575315010461495</v>
      </c>
      <c r="U50" s="19"/>
      <c r="V50" s="20">
        <f>(V27+V28+V41-V32-V44)*WACC!C72/(1-(1-WACC!C73)*WACC!C72)</f>
        <v>2555.3353332418415</v>
      </c>
      <c r="W50" s="20">
        <f>(W27+W28+W41-W32-W44)*WACC!D72/(1-(1-WACC!D73)*WACC!D72)</f>
        <v>1329.0151189481264</v>
      </c>
      <c r="X50" s="20">
        <f>(X27+X28+X41-X32-X44)*WACC!E72/(1-(1-WACC!E73)*WACC!E72)</f>
        <v>2688.5974891703399</v>
      </c>
      <c r="Y50" s="20">
        <f>(Y27+Y28+Y41-Y32-Y44)*WACC!F72/(1-(1-WACC!F73)*WACC!F72)</f>
        <v>1594.9386387808725</v>
      </c>
      <c r="Z50" s="20">
        <f>(Z27+Z28+Z41-Z32-Z44)*WACC!G72/(1-(1-WACC!G73)*WACC!G72)</f>
        <v>5323.6831013536721</v>
      </c>
      <c r="AA50" s="20">
        <f>(AA27+AA28+AA41-AA32-AA44)*WACC!H72/(1-(1-WACC!H73)*WACC!H72)</f>
        <v>3935.0830555070133</v>
      </c>
      <c r="AB50" s="20">
        <f>(AB27+AB28+AB41-AB32-AB44)*WACC!I72/(1-(1-WACC!I73)*WACC!I72)</f>
        <v>2700.0864564371641</v>
      </c>
      <c r="AC50" s="20">
        <f>(AC27+AC28+AC41-AC32-AC44)*WACC!J72/(1-(1-WACC!J73)*WACC!J72)</f>
        <v>4641.1485468795145</v>
      </c>
      <c r="AD50" s="20">
        <f>(AD27+AD28+AD41-AD32-AD44)*WACC!K72/(1-(1-WACC!K73)*WACC!K72)</f>
        <v>1353.8338219548341</v>
      </c>
      <c r="AE50" s="19"/>
      <c r="AF50" s="20">
        <f>(AF27+AF28+AF41-AF32-AF44)*WACC!C72/(1-(1-WACC!C73)*WACC!C72)</f>
        <v>521.82624202984107</v>
      </c>
      <c r="AG50" s="20">
        <f>(AG27+AG28+AG41-AG32-AG44)*WACC!D72/(1-(1-WACC!D73)*WACC!D72)</f>
        <v>148.81600069759182</v>
      </c>
      <c r="AH50" s="20">
        <f>(AH27+AH28+AH41-AH32-AH44)*WACC!E72/(1-(1-WACC!E73)*WACC!E72)</f>
        <v>822.40862993547341</v>
      </c>
      <c r="AI50" s="20">
        <f>(AI27+AI28+AI41-AI32-AI44)*WACC!F72/(1-(1-WACC!F73)*WACC!F72)</f>
        <v>447.45232209424358</v>
      </c>
      <c r="AJ50" s="20">
        <f>(AJ27+AJ28+AJ41-AJ32-AJ44)*WACC!G72/(1-(1-WACC!G73)*WACC!G72)</f>
        <v>1394.3081323260358</v>
      </c>
      <c r="AK50" s="20">
        <f>(AK27+AK28+AK41-AK32-AK44)*WACC!H72/(1-(1-WACC!H73)*WACC!H72)</f>
        <v>968.48358374157169</v>
      </c>
      <c r="AL50" s="20">
        <f>(AL27+AL28+AL41-AL32-AL44)*WACC!I72/(1-(1-WACC!I73)*WACC!I72)</f>
        <v>635.63250829286301</v>
      </c>
      <c r="AM50" s="20">
        <f>(AM27+AM28+AM41-AM32-AM44)*WACC!J72/(1-(1-WACC!J73)*WACC!J72)</f>
        <v>1062.1972138698384</v>
      </c>
      <c r="AN50" s="20">
        <f>(AN27+AN28+AN41-AN32-AN44)*WACC!K72/(1-(1-WACC!K73)*WACC!K72)</f>
        <v>292.54078633687175</v>
      </c>
    </row>
    <row r="51" spans="1:40" x14ac:dyDescent="0.25">
      <c r="A51" s="21" t="s">
        <v>77</v>
      </c>
      <c r="B51" s="1">
        <f t="shared" ref="B51" si="97">B48-B49</f>
        <v>2073.1871839806636</v>
      </c>
      <c r="C51" s="1">
        <f t="shared" ref="C51:I51" si="98">C48-C49</f>
        <v>1118.0470748771704</v>
      </c>
      <c r="D51" s="1">
        <f t="shared" si="98"/>
        <v>1908.5819707336036</v>
      </c>
      <c r="E51" s="1">
        <f t="shared" si="98"/>
        <v>996.92832886306019</v>
      </c>
      <c r="F51" s="1">
        <f t="shared" si="98"/>
        <v>3293.0534960368173</v>
      </c>
      <c r="G51" s="1">
        <f t="shared" si="98"/>
        <v>2379.7827027270946</v>
      </c>
      <c r="H51" s="1">
        <f t="shared" si="98"/>
        <v>1535.6991827295722</v>
      </c>
      <c r="I51" s="1">
        <f t="shared" si="98"/>
        <v>2645.0389214196916</v>
      </c>
      <c r="J51" s="1">
        <f t="shared" ref="J51" si="99">J48-J49</f>
        <v>739.00147386030767</v>
      </c>
      <c r="L51" s="1">
        <f t="shared" ref="L51" si="100">L48-L49</f>
        <v>86.278672948207642</v>
      </c>
      <c r="M51" s="1">
        <f t="shared" ref="M51:S51" si="101">M48-M49</f>
        <v>46.093017129658847</v>
      </c>
      <c r="N51" s="1">
        <f t="shared" si="101"/>
        <v>89.954748337536742</v>
      </c>
      <c r="O51" s="1">
        <f t="shared" si="101"/>
        <v>39.578278903263083</v>
      </c>
      <c r="P51" s="1">
        <f t="shared" si="101"/>
        <v>128.13625386601638</v>
      </c>
      <c r="Q51" s="1">
        <f t="shared" si="101"/>
        <v>90.527112253444471</v>
      </c>
      <c r="R51" s="1">
        <f t="shared" si="101"/>
        <v>65.104887117528222</v>
      </c>
      <c r="S51" s="1">
        <f t="shared" si="101"/>
        <v>99.173276749096289</v>
      </c>
      <c r="T51" s="1">
        <f t="shared" ref="T51" si="102">T48-T49</f>
        <v>25.28765750523058</v>
      </c>
      <c r="V51" s="1">
        <f t="shared" ref="V51" si="103">V48-V49</f>
        <v>1277.6676666209212</v>
      </c>
      <c r="W51" s="1">
        <f t="shared" ref="W51:AC51" si="104">W48-W49</f>
        <v>664.50755947406526</v>
      </c>
      <c r="X51" s="1">
        <f t="shared" si="104"/>
        <v>1344.2987445851732</v>
      </c>
      <c r="Y51" s="1">
        <f t="shared" si="104"/>
        <v>797.46931939043657</v>
      </c>
      <c r="Z51" s="1">
        <f t="shared" si="104"/>
        <v>2661.8415506768338</v>
      </c>
      <c r="AA51" s="1">
        <f t="shared" si="104"/>
        <v>1967.5415277535001</v>
      </c>
      <c r="AB51" s="1">
        <f t="shared" si="104"/>
        <v>1350.043228218588</v>
      </c>
      <c r="AC51" s="1">
        <f t="shared" si="104"/>
        <v>2320.5742734397581</v>
      </c>
      <c r="AD51" s="1">
        <f t="shared" ref="AD51" si="105">AD48-AD49</f>
        <v>676.91691097742023</v>
      </c>
      <c r="AF51" s="1">
        <f t="shared" ref="AF51" si="106">AF48-AF49</f>
        <v>260.91312101492059</v>
      </c>
      <c r="AG51" s="1">
        <f t="shared" ref="AG51:AM51" si="107">AG48-AG49</f>
        <v>74.408000348796222</v>
      </c>
      <c r="AH51" s="1">
        <f t="shared" si="107"/>
        <v>411.20431496773631</v>
      </c>
      <c r="AI51" s="1">
        <f t="shared" si="107"/>
        <v>223.72616104712228</v>
      </c>
      <c r="AJ51" s="1">
        <f t="shared" si="107"/>
        <v>697.15406616301721</v>
      </c>
      <c r="AK51" s="1">
        <f t="shared" si="107"/>
        <v>484.24179187078596</v>
      </c>
      <c r="AL51" s="1">
        <f t="shared" si="107"/>
        <v>317.81625414643071</v>
      </c>
      <c r="AM51" s="1">
        <f t="shared" si="107"/>
        <v>531.09860693491873</v>
      </c>
      <c r="AN51" s="1">
        <f t="shared" ref="AN51" si="108">AN48-AN49</f>
        <v>146.27039316843607</v>
      </c>
    </row>
    <row r="52" spans="1:40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L52" s="14"/>
      <c r="M52" s="14"/>
      <c r="N52" s="14"/>
      <c r="O52" s="14"/>
      <c r="P52" s="14"/>
      <c r="Q52" s="14"/>
      <c r="R52" s="14"/>
      <c r="S52" s="14"/>
      <c r="T52" s="14"/>
      <c r="V52" s="14"/>
      <c r="W52" s="14"/>
      <c r="X52" s="14"/>
      <c r="Y52" s="14"/>
      <c r="Z52" s="14"/>
      <c r="AA52" s="14"/>
      <c r="AB52" s="14"/>
      <c r="AC52" s="14"/>
      <c r="AD52" s="14"/>
      <c r="AF52" s="14"/>
      <c r="AG52" s="14"/>
      <c r="AH52" s="14"/>
      <c r="AI52" s="14"/>
      <c r="AJ52" s="14"/>
      <c r="AK52" s="14"/>
      <c r="AL52" s="14"/>
      <c r="AM52" s="14"/>
      <c r="AN52" s="14"/>
    </row>
    <row r="53" spans="1:40" x14ac:dyDescent="0.25">
      <c r="A53" s="22" t="s">
        <v>78</v>
      </c>
      <c r="B53" s="15">
        <f t="shared" ref="B53:I53" si="109">B31-B32+B51</f>
        <v>85399.635014671847</v>
      </c>
      <c r="C53" s="15">
        <f t="shared" si="109"/>
        <v>77550.484872978675</v>
      </c>
      <c r="D53" s="15">
        <f t="shared" si="109"/>
        <v>89135.698479114071</v>
      </c>
      <c r="E53" s="15">
        <f t="shared" si="109"/>
        <v>90864.575034027643</v>
      </c>
      <c r="F53" s="15">
        <f t="shared" si="109"/>
        <v>111215.99044482425</v>
      </c>
      <c r="G53" s="15">
        <f t="shared" si="109"/>
        <v>109331.6151105911</v>
      </c>
      <c r="H53" s="15">
        <f t="shared" si="109"/>
        <v>107434.28754903776</v>
      </c>
      <c r="I53" s="15">
        <f t="shared" si="109"/>
        <v>110699.69129303464</v>
      </c>
      <c r="J53" s="15">
        <f t="shared" ref="J53" si="110">J31-J32+J51</f>
        <v>88805.199756923423</v>
      </c>
      <c r="L53" s="15">
        <f t="shared" ref="L53:S53" si="111">L31-L32+L51</f>
        <v>3515.6116282011744</v>
      </c>
      <c r="M53" s="15">
        <f t="shared" si="111"/>
        <v>3177.4057576718778</v>
      </c>
      <c r="N53" s="15">
        <f t="shared" si="111"/>
        <v>3637.3458823628453</v>
      </c>
      <c r="O53" s="15">
        <f t="shared" si="111"/>
        <v>3481.2175959908332</v>
      </c>
      <c r="P53" s="15">
        <f t="shared" si="111"/>
        <v>4226.0736567188724</v>
      </c>
      <c r="Q53" s="15">
        <f t="shared" si="111"/>
        <v>4081.136758912653</v>
      </c>
      <c r="R53" s="15">
        <f t="shared" si="111"/>
        <v>3971.3982836851046</v>
      </c>
      <c r="S53" s="15">
        <f t="shared" si="111"/>
        <v>3912.1522400337449</v>
      </c>
      <c r="T53" s="15">
        <f t="shared" ref="T53" si="112">T31-T32+T51</f>
        <v>3038.7970194510863</v>
      </c>
      <c r="V53" s="15">
        <f t="shared" ref="V53:AC53" si="113">V31-V32+V51</f>
        <v>67329.300209593159</v>
      </c>
      <c r="W53" s="15">
        <f t="shared" si="113"/>
        <v>64395.888299768252</v>
      </c>
      <c r="X53" s="15">
        <f t="shared" si="113"/>
        <v>76433.765191719431</v>
      </c>
      <c r="Y53" s="15">
        <f t="shared" si="113"/>
        <v>83553.996868721908</v>
      </c>
      <c r="Z53" s="15">
        <f t="shared" si="113"/>
        <v>101341.21119150912</v>
      </c>
      <c r="AA53" s="15">
        <f t="shared" si="113"/>
        <v>102147.70933082647</v>
      </c>
      <c r="AB53" s="15">
        <f t="shared" si="113"/>
        <v>105606.50712788044</v>
      </c>
      <c r="AC53" s="15">
        <f t="shared" si="113"/>
        <v>109388.17196451094</v>
      </c>
      <c r="AD53" s="15">
        <f t="shared" ref="AD53" si="114">AD31-AD32+AD51</f>
        <v>93840.760763745144</v>
      </c>
      <c r="AF53" s="15">
        <f t="shared" ref="AF53:AM53" si="115">AF31-AF32+AF51</f>
        <v>29423.542343767636</v>
      </c>
      <c r="AG53" s="15">
        <f t="shared" si="115"/>
        <v>30485.844785526489</v>
      </c>
      <c r="AH53" s="15">
        <f t="shared" si="115"/>
        <v>35688.127928358663</v>
      </c>
      <c r="AI53" s="15">
        <f t="shared" si="115"/>
        <v>42691.227457664616</v>
      </c>
      <c r="AJ53" s="15">
        <f t="shared" si="115"/>
        <v>48259.609908026665</v>
      </c>
      <c r="AK53" s="15">
        <f t="shared" si="115"/>
        <v>49982.285025735873</v>
      </c>
      <c r="AL53" s="15">
        <f t="shared" si="115"/>
        <v>50437.456052759728</v>
      </c>
      <c r="AM53" s="15">
        <f t="shared" si="115"/>
        <v>51593.224054051869</v>
      </c>
      <c r="AN53" s="15">
        <f t="shared" ref="AN53" si="116">AN31-AN32+AN51</f>
        <v>39763.397278496741</v>
      </c>
    </row>
    <row r="54" spans="1:40" x14ac:dyDescent="0.25">
      <c r="B54" s="14"/>
      <c r="C54" s="14"/>
      <c r="D54" s="14"/>
      <c r="E54" s="14"/>
      <c r="F54" s="14"/>
      <c r="G54" s="14"/>
      <c r="H54" s="14"/>
      <c r="I54" s="14"/>
      <c r="J54" s="14"/>
    </row>
    <row r="55" spans="1:40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46"/>
  <sheetViews>
    <sheetView topLeftCell="B1" workbookViewId="0">
      <selection activeCell="J12" sqref="J12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0" width="13.28515625" customWidth="1"/>
    <col min="12" max="20" width="11.7109375" customWidth="1"/>
    <col min="22" max="30" width="11.7109375" customWidth="1"/>
    <col min="32" max="40" width="11.7109375" customWidth="1"/>
  </cols>
  <sheetData>
    <row r="2" spans="1:40" x14ac:dyDescent="0.25">
      <c r="A2" s="21" t="s">
        <v>68</v>
      </c>
    </row>
    <row r="3" spans="1:40" x14ac:dyDescent="0.25">
      <c r="A3" s="21" t="s">
        <v>70</v>
      </c>
      <c r="B3" s="1">
        <f t="shared" ref="B3:J3" si="0">B15+L15+V15+AF15</f>
        <v>570356.08624000009</v>
      </c>
      <c r="C3" s="1">
        <f t="shared" si="0"/>
        <v>612632.08624000009</v>
      </c>
      <c r="D3" s="1">
        <f t="shared" si="0"/>
        <v>689649.08624000009</v>
      </c>
      <c r="E3" s="1">
        <f t="shared" si="0"/>
        <v>727153.08624000009</v>
      </c>
      <c r="F3" s="1">
        <f t="shared" si="0"/>
        <v>793902.08624000009</v>
      </c>
      <c r="G3" s="1">
        <f t="shared" si="0"/>
        <v>817030.08624000009</v>
      </c>
      <c r="H3" s="1">
        <f t="shared" si="0"/>
        <v>1011601.0862400001</v>
      </c>
      <c r="I3" s="1">
        <f t="shared" si="0"/>
        <v>1078191.0862400001</v>
      </c>
      <c r="J3" s="1">
        <f t="shared" si="0"/>
        <v>1137806.0862400001</v>
      </c>
    </row>
    <row r="4" spans="1:40" x14ac:dyDescent="0.25">
      <c r="A4" s="21" t="s">
        <v>56</v>
      </c>
      <c r="B4" s="16">
        <f>B15/B$3</f>
        <v>0.3825478708895349</v>
      </c>
      <c r="C4" s="16">
        <f t="shared" ref="C4:I4" si="1">C15/C$3</f>
        <v>0.35666439045179316</v>
      </c>
      <c r="D4" s="16">
        <f t="shared" si="1"/>
        <v>0.3709391285860047</v>
      </c>
      <c r="E4" s="16">
        <f t="shared" si="1"/>
        <v>0.37777238289728532</v>
      </c>
      <c r="F4" s="16">
        <f t="shared" si="1"/>
        <v>0.36195692251037914</v>
      </c>
      <c r="G4" s="16">
        <f t="shared" si="1"/>
        <v>0.34716290480235867</v>
      </c>
      <c r="H4" s="16">
        <f t="shared" si="1"/>
        <v>0.38560372482385324</v>
      </c>
      <c r="I4" s="16">
        <f t="shared" si="1"/>
        <v>0.36870852811104576</v>
      </c>
      <c r="J4" s="16">
        <f t="shared" ref="J4" si="2">J15/J$3</f>
        <v>0.35176517576262673</v>
      </c>
    </row>
    <row r="5" spans="1:40" x14ac:dyDescent="0.25">
      <c r="A5" s="21" t="s">
        <v>69</v>
      </c>
      <c r="B5" s="16">
        <f t="shared" ref="B5:J5" si="3">L15/B$3</f>
        <v>1.315684433117867E-2</v>
      </c>
      <c r="C5" s="16">
        <f t="shared" si="3"/>
        <v>1.6175244624908429E-2</v>
      </c>
      <c r="D5" s="16">
        <f t="shared" si="3"/>
        <v>1.6541587493715631E-2</v>
      </c>
      <c r="E5" s="16">
        <f t="shared" si="3"/>
        <v>1.5205967132965679E-2</v>
      </c>
      <c r="F5" s="16">
        <f t="shared" si="3"/>
        <v>1.457405584459218E-2</v>
      </c>
      <c r="G5" s="16">
        <f t="shared" si="3"/>
        <v>1.3777608988432492E-2</v>
      </c>
      <c r="H5" s="16">
        <f t="shared" si="3"/>
        <v>1.1077987669678404E-2</v>
      </c>
      <c r="I5" s="16">
        <f t="shared" si="3"/>
        <v>2.7749272547167182E-2</v>
      </c>
      <c r="J5" s="16">
        <f t="shared" si="3"/>
        <v>2.873576080793034E-2</v>
      </c>
    </row>
    <row r="6" spans="1:40" x14ac:dyDescent="0.25">
      <c r="A6" s="21" t="s">
        <v>2</v>
      </c>
      <c r="B6" s="16">
        <f t="shared" ref="B6:J6" si="4">V15/B3</f>
        <v>0.57758916141622196</v>
      </c>
      <c r="C6" s="16">
        <f t="shared" si="4"/>
        <v>0.58908041363772234</v>
      </c>
      <c r="D6" s="16">
        <f t="shared" si="4"/>
        <v>0.56874629762577666</v>
      </c>
      <c r="E6" s="16">
        <f t="shared" si="4"/>
        <v>0.5578380589532681</v>
      </c>
      <c r="F6" s="16">
        <f t="shared" si="4"/>
        <v>0.56055320259665775</v>
      </c>
      <c r="G6" s="16">
        <f t="shared" si="4"/>
        <v>0.57439724073042842</v>
      </c>
      <c r="H6" s="16">
        <f t="shared" si="4"/>
        <v>0.54130273527611383</v>
      </c>
      <c r="I6" s="16">
        <f t="shared" si="4"/>
        <v>0.54591976043194568</v>
      </c>
      <c r="J6" s="16">
        <f t="shared" si="4"/>
        <v>0.55924890232638491</v>
      </c>
    </row>
    <row r="7" spans="1:40" x14ac:dyDescent="0.25">
      <c r="A7" s="21" t="s">
        <v>3</v>
      </c>
      <c r="B7" s="16">
        <f t="shared" ref="B7:J7" si="5">AF15/B3</f>
        <v>2.670612336306433E-2</v>
      </c>
      <c r="C7" s="16">
        <f t="shared" si="5"/>
        <v>3.8079951285576001E-2</v>
      </c>
      <c r="D7" s="16">
        <f t="shared" si="5"/>
        <v>4.3772986294502943E-2</v>
      </c>
      <c r="E7" s="16">
        <f t="shared" si="5"/>
        <v>4.9183591016480857E-2</v>
      </c>
      <c r="F7" s="16">
        <f t="shared" si="5"/>
        <v>6.2915819048370902E-2</v>
      </c>
      <c r="G7" s="16">
        <f t="shared" si="5"/>
        <v>6.4662245478780397E-2</v>
      </c>
      <c r="H7" s="16">
        <f t="shared" si="5"/>
        <v>6.2015552230354432E-2</v>
      </c>
      <c r="I7" s="16">
        <f t="shared" si="5"/>
        <v>5.762243890984145E-2</v>
      </c>
      <c r="J7" s="16">
        <f t="shared" si="5"/>
        <v>6.0250161103058079E-2</v>
      </c>
    </row>
    <row r="8" spans="1:40" x14ac:dyDescent="0.25">
      <c r="A8" s="21" t="s">
        <v>71</v>
      </c>
      <c r="B8" s="16">
        <f t="shared" ref="B8:I8" si="6">SUM(B4:B7)</f>
        <v>0.99999999999999989</v>
      </c>
      <c r="C8" s="16">
        <f t="shared" si="6"/>
        <v>0.99999999999999989</v>
      </c>
      <c r="D8" s="16">
        <f t="shared" si="6"/>
        <v>1</v>
      </c>
      <c r="E8" s="16">
        <f t="shared" si="6"/>
        <v>1</v>
      </c>
      <c r="F8" s="16">
        <f t="shared" si="6"/>
        <v>1</v>
      </c>
      <c r="G8" s="16">
        <f t="shared" si="6"/>
        <v>1</v>
      </c>
      <c r="H8" s="16">
        <f t="shared" si="6"/>
        <v>1</v>
      </c>
      <c r="I8" s="16">
        <f t="shared" si="6"/>
        <v>1</v>
      </c>
      <c r="J8" s="16">
        <f t="shared" ref="J8" si="7">SUM(J4:J7)</f>
        <v>1</v>
      </c>
    </row>
    <row r="9" spans="1:40" x14ac:dyDescent="0.25">
      <c r="A9" s="21"/>
    </row>
    <row r="10" spans="1:40" x14ac:dyDescent="0.25">
      <c r="A10" s="21" t="s">
        <v>58</v>
      </c>
      <c r="B10" s="1">
        <f>'TNSP stacked data'!B62</f>
        <v>35426.048000000003</v>
      </c>
      <c r="C10" s="1">
        <f>'TNSP stacked data'!C62</f>
        <v>37656.624000000003</v>
      </c>
      <c r="D10" s="1">
        <f>'TNSP stacked data'!D62</f>
        <v>46334.126000000004</v>
      </c>
      <c r="E10" s="1">
        <f>'TNSP stacked data'!E62</f>
        <v>46642.640999999996</v>
      </c>
      <c r="F10" s="1">
        <f>'TNSP stacked data'!F62</f>
        <v>47779.507999999994</v>
      </c>
      <c r="G10" s="1">
        <f>'TNSP stacked data'!G62</f>
        <v>46557.578000000001</v>
      </c>
      <c r="H10" s="1">
        <f>'TNSP stacked data'!H62</f>
        <v>46923.140000000007</v>
      </c>
      <c r="I10" s="1">
        <f>'TNSP stacked data'!I62</f>
        <v>44976.582999999999</v>
      </c>
      <c r="J10" s="1">
        <f>'TNSP stacked data'!J62</f>
        <v>45598</v>
      </c>
    </row>
    <row r="11" spans="1:40" x14ac:dyDescent="0.25">
      <c r="A11" s="21"/>
    </row>
    <row r="12" spans="1:40" x14ac:dyDescent="0.25">
      <c r="A12" s="21"/>
      <c r="B12" s="4" t="s">
        <v>56</v>
      </c>
      <c r="L12" s="4" t="s">
        <v>69</v>
      </c>
      <c r="V12" s="4" t="s">
        <v>2</v>
      </c>
      <c r="AF12" s="4" t="s">
        <v>3</v>
      </c>
    </row>
    <row r="13" spans="1:40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L13" s="13">
        <v>2006</v>
      </c>
      <c r="M13" s="13">
        <v>2007</v>
      </c>
      <c r="N13" s="13">
        <v>2008</v>
      </c>
      <c r="O13" s="13">
        <v>2009</v>
      </c>
      <c r="P13" s="13">
        <v>2010</v>
      </c>
      <c r="Q13" s="13">
        <v>2011</v>
      </c>
      <c r="R13" s="13">
        <v>2012</v>
      </c>
      <c r="S13" s="13">
        <v>2013</v>
      </c>
      <c r="T13" s="13">
        <v>2014</v>
      </c>
      <c r="V13" s="13">
        <v>2006</v>
      </c>
      <c r="W13" s="13">
        <v>2007</v>
      </c>
      <c r="X13" s="13">
        <v>2008</v>
      </c>
      <c r="Y13" s="13">
        <v>2009</v>
      </c>
      <c r="Z13" s="13">
        <v>2010</v>
      </c>
      <c r="AA13" s="13">
        <v>2011</v>
      </c>
      <c r="AB13" s="13">
        <v>2012</v>
      </c>
      <c r="AC13" s="13">
        <v>2013</v>
      </c>
      <c r="AD13" s="13">
        <v>2014</v>
      </c>
      <c r="AF13" s="13">
        <v>2006</v>
      </c>
      <c r="AG13" s="13">
        <v>2007</v>
      </c>
      <c r="AH13" s="13">
        <v>2008</v>
      </c>
      <c r="AI13" s="13">
        <v>2009</v>
      </c>
      <c r="AJ13" s="13">
        <v>2010</v>
      </c>
      <c r="AK13" s="13">
        <v>2011</v>
      </c>
      <c r="AL13" s="13">
        <v>2012</v>
      </c>
      <c r="AM13" s="13">
        <v>2013</v>
      </c>
      <c r="AN13" s="13">
        <v>2014</v>
      </c>
    </row>
    <row r="14" spans="1:40" x14ac:dyDescent="0.25">
      <c r="A14" s="21"/>
    </row>
    <row r="15" spans="1:40" x14ac:dyDescent="0.25">
      <c r="A15" s="21" t="s">
        <v>49</v>
      </c>
      <c r="B15" s="1">
        <f>'TNSP stacked data'!B54</f>
        <v>218188.50644</v>
      </c>
      <c r="C15" s="1">
        <f>'TNSP stacked data'!C54</f>
        <v>218504.04961000002</v>
      </c>
      <c r="D15" s="1">
        <f>'TNSP stacked data'!D54</f>
        <v>255817.83108000003</v>
      </c>
      <c r="E15" s="1">
        <f>'TNSP stacked data'!E54</f>
        <v>274698.35412000003</v>
      </c>
      <c r="F15" s="1">
        <f>'TNSP stacked data'!F54</f>
        <v>287358.35591000004</v>
      </c>
      <c r="G15" s="1">
        <f>'TNSP stacked data'!G54</f>
        <v>283642.53805000003</v>
      </c>
      <c r="H15" s="1">
        <f>'TNSP stacked data'!H54</f>
        <v>390077.14689000003</v>
      </c>
      <c r="I15" s="1">
        <f>'TNSP stacked data'!I54</f>
        <v>397538.24843000004</v>
      </c>
      <c r="J15" s="1">
        <f>'TNSP stacked data'!J54</f>
        <v>400240.55791000003</v>
      </c>
      <c r="K15" s="26"/>
      <c r="L15" s="1">
        <f>'TNSP stacked data'!L54</f>
        <v>7504.0862399999978</v>
      </c>
      <c r="M15" s="1">
        <f>'TNSP stacked data'!M54</f>
        <v>9909.4738599999982</v>
      </c>
      <c r="N15" s="1">
        <f>'TNSP stacked data'!N54</f>
        <v>11407.890699999998</v>
      </c>
      <c r="O15" s="1">
        <f>'TNSP stacked data'!O54</f>
        <v>11057.065929999999</v>
      </c>
      <c r="P15" s="1">
        <f>'TNSP stacked data'!P54</f>
        <v>11570.373339999998</v>
      </c>
      <c r="Q15" s="1">
        <f>'TNSP stacked data'!Q54</f>
        <v>11256.72106</v>
      </c>
      <c r="R15" s="1">
        <f>'TNSP stacked data'!R54</f>
        <v>11206.504360000001</v>
      </c>
      <c r="S15" s="1">
        <f>'TNSP stacked data'!S54</f>
        <v>29919.018309999999</v>
      </c>
      <c r="T15" s="1">
        <f>'TNSP stacked data'!T54</f>
        <v>32695.723540000003</v>
      </c>
      <c r="U15" s="26"/>
      <c r="V15" s="1">
        <f>'TNSP stacked data'!V54</f>
        <v>329431.49356000003</v>
      </c>
      <c r="W15" s="1">
        <f>'TNSP stacked data'!W54</f>
        <v>360889.56277000002</v>
      </c>
      <c r="X15" s="1">
        <f>'TNSP stacked data'!X54</f>
        <v>392235.36446000001</v>
      </c>
      <c r="Y15" s="1">
        <f>'TNSP stacked data'!Y54</f>
        <v>405633.66619000002</v>
      </c>
      <c r="Z15" s="1">
        <f>'TNSP stacked data'!Z54</f>
        <v>445024.35699</v>
      </c>
      <c r="AA15" s="1">
        <f>'TNSP stacked data'!AA54</f>
        <v>469299.82712999999</v>
      </c>
      <c r="AB15" s="1">
        <f>'TNSP stacked data'!AB54</f>
        <v>547582.43498999998</v>
      </c>
      <c r="AC15" s="1">
        <f>'TNSP stacked data'!AC54</f>
        <v>588605.8195000001</v>
      </c>
      <c r="AD15" s="1">
        <f>'TNSP stacked data'!AD54</f>
        <v>636316.80479000008</v>
      </c>
      <c r="AE15" s="26"/>
      <c r="AF15" s="1">
        <f>'TNSP stacked data'!AF54</f>
        <v>15232</v>
      </c>
      <c r="AG15" s="1">
        <f>'TNSP stacked data'!AG54</f>
        <v>23329</v>
      </c>
      <c r="AH15" s="1">
        <f>'TNSP stacked data'!AH54</f>
        <v>30188</v>
      </c>
      <c r="AI15" s="1">
        <f>'TNSP stacked data'!AI54</f>
        <v>35764</v>
      </c>
      <c r="AJ15" s="1">
        <f>'TNSP stacked data'!AJ54</f>
        <v>49949</v>
      </c>
      <c r="AK15" s="1">
        <f>'TNSP stacked data'!AK54</f>
        <v>52831</v>
      </c>
      <c r="AL15" s="1">
        <f>'TNSP stacked data'!AL54</f>
        <v>62735</v>
      </c>
      <c r="AM15" s="1">
        <f>'TNSP stacked data'!AM54</f>
        <v>62128</v>
      </c>
      <c r="AN15" s="1">
        <f>'TNSP stacked data'!AN54</f>
        <v>68553</v>
      </c>
    </row>
    <row r="16" spans="1:40" x14ac:dyDescent="0.25">
      <c r="A16" s="21" t="s">
        <v>50</v>
      </c>
      <c r="B16" s="1">
        <f>'TNSP stacked data'!B55</f>
        <v>4893.0523300000004</v>
      </c>
      <c r="C16" s="1">
        <f>'TNSP stacked data'!C55</f>
        <v>7952.8585000000003</v>
      </c>
      <c r="D16" s="1">
        <f>'TNSP stacked data'!D55</f>
        <v>5489.8009599999996</v>
      </c>
      <c r="E16" s="1">
        <f>'TNSP stacked data'!E55</f>
        <v>11902.6459</v>
      </c>
      <c r="F16" s="1">
        <f>'TNSP stacked data'!F55</f>
        <v>8342.7995200000005</v>
      </c>
      <c r="G16" s="1">
        <f>'TNSP stacked data'!G55</f>
        <v>9454.5497500000001</v>
      </c>
      <c r="H16" s="1">
        <f>'TNSP stacked data'!H55</f>
        <v>6097.0242500000004</v>
      </c>
      <c r="I16" s="1">
        <f>'TNSP stacked data'!I55</f>
        <v>9798.3695000000007</v>
      </c>
      <c r="J16" s="1">
        <f>'TNSP stacked data'!J55</f>
        <v>11651.766375593234</v>
      </c>
      <c r="K16" s="26"/>
      <c r="L16" s="1">
        <f>'TNSP stacked data'!L55</f>
        <v>176.81637000000003</v>
      </c>
      <c r="M16" s="1">
        <f>'TNSP stacked data'!M55</f>
        <v>237.58274000000003</v>
      </c>
      <c r="N16" s="1">
        <f>'TNSP stacked data'!N55</f>
        <v>278.10383000000007</v>
      </c>
      <c r="O16" s="1">
        <f>'TNSP stacked data'!O55</f>
        <v>468.0684500000001</v>
      </c>
      <c r="P16" s="1">
        <f>'TNSP stacked data'!P55</f>
        <v>342.58099999999996</v>
      </c>
      <c r="Q16" s="1">
        <f>'TNSP stacked data'!Q55</f>
        <v>378.93072999999998</v>
      </c>
      <c r="R16" s="1">
        <f>'TNSP stacked data'!R55</f>
        <v>277.32014999999996</v>
      </c>
      <c r="S16" s="1">
        <f>'TNSP stacked data'!S55</f>
        <v>926.61615999999992</v>
      </c>
      <c r="T16" s="1">
        <f>'TNSP stacked data'!T55</f>
        <v>929.73137000000054</v>
      </c>
      <c r="U16" s="26"/>
      <c r="V16" s="1">
        <f>'TNSP stacked data'!V55</f>
        <v>6011.1313</v>
      </c>
      <c r="W16" s="1">
        <f>'TNSP stacked data'!W55</f>
        <v>8197.5587599999999</v>
      </c>
      <c r="X16" s="1">
        <f>'TNSP stacked data'!X55</f>
        <v>9443.0952099999995</v>
      </c>
      <c r="Y16" s="1">
        <f>'TNSP stacked data'!Y55</f>
        <v>17140.285650000002</v>
      </c>
      <c r="Z16" s="1">
        <f>'TNSP stacked data'!Z55</f>
        <v>12890.619479999999</v>
      </c>
      <c r="AA16" s="1">
        <f>'TNSP stacked data'!AA55</f>
        <v>15614.51952</v>
      </c>
      <c r="AB16" s="1">
        <f>'TNSP stacked data'!AB55</f>
        <v>8804.6556</v>
      </c>
      <c r="AC16" s="1">
        <f>'TNSP stacked data'!AC55</f>
        <v>14704.014340000002</v>
      </c>
      <c r="AD16" s="1">
        <f>'TNSP stacked data'!AD55</f>
        <v>18744.145193379234</v>
      </c>
      <c r="AE16" s="26"/>
      <c r="AF16" s="1">
        <f>'TNSP stacked data'!AF55</f>
        <v>189</v>
      </c>
      <c r="AG16" s="1">
        <f>'TNSP stacked data'!AG55</f>
        <v>1046</v>
      </c>
      <c r="AH16" s="1">
        <f>'TNSP stacked data'!AH55</f>
        <v>724</v>
      </c>
      <c r="AI16" s="1">
        <f>'TNSP stacked data'!AI55</f>
        <v>1520</v>
      </c>
      <c r="AJ16" s="1">
        <f>'TNSP stacked data'!AJ55</f>
        <v>1520</v>
      </c>
      <c r="AK16" s="1">
        <f>'TNSP stacked data'!AK55</f>
        <v>1760</v>
      </c>
      <c r="AL16" s="1">
        <f>'TNSP stacked data'!AL55</f>
        <v>1030</v>
      </c>
      <c r="AM16" s="1">
        <f>'TNSP stacked data'!AM55</f>
        <v>1554</v>
      </c>
      <c r="AN16" s="1">
        <f>'TNSP stacked data'!AN55</f>
        <v>2008.4015913502367</v>
      </c>
    </row>
    <row r="17" spans="1:40" x14ac:dyDescent="0.25">
      <c r="A17" s="21" t="s">
        <v>51</v>
      </c>
      <c r="B17" s="1">
        <f>'TNSP stacked data'!B56</f>
        <v>-9707.8929900000003</v>
      </c>
      <c r="C17" s="1">
        <f>'TNSP stacked data'!C56</f>
        <v>-10272.503360000001</v>
      </c>
      <c r="D17" s="1">
        <f>'TNSP stacked data'!D56</f>
        <v>-11067.27792</v>
      </c>
      <c r="E17" s="1">
        <f>'TNSP stacked data'!E56</f>
        <v>-11998.9159</v>
      </c>
      <c r="F17" s="1">
        <f>'TNSP stacked data'!F56</f>
        <v>-13629.61738</v>
      </c>
      <c r="G17" s="1">
        <f>'TNSP stacked data'!G56</f>
        <v>-14092.940909999999</v>
      </c>
      <c r="H17" s="1">
        <f>'TNSP stacked data'!H56</f>
        <v>-16959.922709999999</v>
      </c>
      <c r="I17" s="1">
        <f>'TNSP stacked data'!I56</f>
        <v>-17259.009579999998</v>
      </c>
      <c r="J17" s="1">
        <f>'TNSP stacked data'!J56</f>
        <v>-18359.288211999996</v>
      </c>
      <c r="K17" s="26"/>
      <c r="L17" s="1">
        <f>'TNSP stacked data'!L56</f>
        <v>-534.26691999999991</v>
      </c>
      <c r="M17" s="1">
        <f>'TNSP stacked data'!M56</f>
        <v>-620.77354999999989</v>
      </c>
      <c r="N17" s="1">
        <f>'TNSP stacked data'!N56</f>
        <v>-655.81359999999995</v>
      </c>
      <c r="O17" s="1">
        <f>'TNSP stacked data'!O56</f>
        <v>-692.88579000000016</v>
      </c>
      <c r="P17" s="1">
        <f>'TNSP stacked data'!P56</f>
        <v>-776.41384999999991</v>
      </c>
      <c r="Q17" s="1">
        <f>'TNSP stacked data'!Q56</f>
        <v>-792.4729699999998</v>
      </c>
      <c r="R17" s="1">
        <f>'TNSP stacked data'!R56</f>
        <v>-814.18895000000009</v>
      </c>
      <c r="S17" s="1">
        <f>'TNSP stacked data'!S56</f>
        <v>-1270.1833799999999</v>
      </c>
      <c r="T17" s="1">
        <f>'TNSP stacked data'!T56</f>
        <v>-1373.7676599999998</v>
      </c>
      <c r="U17" s="26"/>
      <c r="V17" s="1">
        <f>'TNSP stacked data'!V56</f>
        <v>-20639.840090000002</v>
      </c>
      <c r="W17" s="1">
        <f>'TNSP stacked data'!W56</f>
        <v>-18809.72309</v>
      </c>
      <c r="X17" s="1">
        <f>'TNSP stacked data'!X56</f>
        <v>-21156.908479999998</v>
      </c>
      <c r="Y17" s="1">
        <f>'TNSP stacked data'!Y56</f>
        <v>-22645.19831</v>
      </c>
      <c r="Z17" s="1">
        <f>'TNSP stacked data'!Z56</f>
        <v>-24350.968769999999</v>
      </c>
      <c r="AA17" s="1">
        <f>'TNSP stacked data'!AA56</f>
        <v>-26889.58612</v>
      </c>
      <c r="AB17" s="1">
        <f>'TNSP stacked data'!AB56</f>
        <v>-27865.888339999998</v>
      </c>
      <c r="AC17" s="1">
        <f>'TNSP stacked data'!AC56</f>
        <v>-32082.80704</v>
      </c>
      <c r="AD17" s="1">
        <f>'TNSP stacked data'!AD56</f>
        <v>-35673.151488000003</v>
      </c>
      <c r="AE17" s="26"/>
      <c r="AF17" s="1">
        <f>'TNSP stacked data'!AF56</f>
        <v>-3235</v>
      </c>
      <c r="AG17" s="1">
        <f>'TNSP stacked data'!AG56</f>
        <v>-4211</v>
      </c>
      <c r="AH17" s="1">
        <f>'TNSP stacked data'!AH56</f>
        <v>-4897</v>
      </c>
      <c r="AI17" s="1">
        <f>'TNSP stacked data'!AI56</f>
        <v>-5974</v>
      </c>
      <c r="AJ17" s="1">
        <f>'TNSP stacked data'!AJ56</f>
        <v>-11084</v>
      </c>
      <c r="AK17" s="1">
        <f>'TNSP stacked data'!AK56</f>
        <v>-12456</v>
      </c>
      <c r="AL17" s="1">
        <f>'TNSP stacked data'!AL56</f>
        <v>-9240</v>
      </c>
      <c r="AM17" s="1">
        <f>'TNSP stacked data'!AM56</f>
        <v>-3966</v>
      </c>
      <c r="AN17" s="1">
        <f>'TNSP stacked data'!AN56</f>
        <v>-6028.3992300000009</v>
      </c>
    </row>
    <row r="18" spans="1:40" x14ac:dyDescent="0.25">
      <c r="A18" s="21" t="s">
        <v>52</v>
      </c>
      <c r="B18" s="1">
        <f>'TNSP stacked data'!B57</f>
        <v>-4814.8406599999998</v>
      </c>
      <c r="C18" s="1">
        <f>'TNSP stacked data'!C57</f>
        <v>-2319.6448600000003</v>
      </c>
      <c r="D18" s="1">
        <f>'TNSP stacked data'!D57</f>
        <v>-5577.4769600000009</v>
      </c>
      <c r="E18" s="1">
        <f>'TNSP stacked data'!E57</f>
        <v>-96.270000000000437</v>
      </c>
      <c r="F18" s="1">
        <f>'TNSP stacked data'!F57</f>
        <v>-5286.8178599999992</v>
      </c>
      <c r="G18" s="1">
        <f>'TNSP stacked data'!G57</f>
        <v>-4638.3911599999992</v>
      </c>
      <c r="H18" s="1">
        <f>'TNSP stacked data'!H57</f>
        <v>-10862.898459999999</v>
      </c>
      <c r="I18" s="1">
        <f>'TNSP stacked data'!I57</f>
        <v>-7460.6400799999974</v>
      </c>
      <c r="J18" s="1">
        <f>'TNSP stacked data'!J57</f>
        <v>-6707.5218364067623</v>
      </c>
      <c r="K18" s="26"/>
      <c r="L18" s="1">
        <f>'TNSP stacked data'!L57</f>
        <v>-357.45054999999991</v>
      </c>
      <c r="M18" s="1">
        <f>'TNSP stacked data'!M57</f>
        <v>-383.19080999999983</v>
      </c>
      <c r="N18" s="1">
        <f>'TNSP stacked data'!N57</f>
        <v>-377.70976999999988</v>
      </c>
      <c r="O18" s="1">
        <f>'TNSP stacked data'!O57</f>
        <v>-224.81734000000006</v>
      </c>
      <c r="P18" s="1">
        <f>'TNSP stacked data'!P57</f>
        <v>-433.83284999999995</v>
      </c>
      <c r="Q18" s="1">
        <f>'TNSP stacked data'!Q57</f>
        <v>-413.54223999999982</v>
      </c>
      <c r="R18" s="1">
        <f>'TNSP stacked data'!R57</f>
        <v>-536.86880000000019</v>
      </c>
      <c r="S18" s="1">
        <f>'TNSP stacked data'!S57</f>
        <v>-343.56722000000002</v>
      </c>
      <c r="T18" s="1">
        <f>'TNSP stacked data'!T57</f>
        <v>-444.03628999999921</v>
      </c>
      <c r="U18" s="26"/>
      <c r="V18" s="1">
        <f>'TNSP stacked data'!V57</f>
        <v>-14628.708790000001</v>
      </c>
      <c r="W18" s="1">
        <f>'TNSP stacked data'!W57</f>
        <v>-10612.16433</v>
      </c>
      <c r="X18" s="1">
        <f>'TNSP stacked data'!X57</f>
        <v>-11713.813269999999</v>
      </c>
      <c r="Y18" s="1">
        <f>'TNSP stacked data'!Y57</f>
        <v>-5504.9126599999981</v>
      </c>
      <c r="Z18" s="1">
        <f>'TNSP stacked data'!Z57</f>
        <v>-11460.34929</v>
      </c>
      <c r="AA18" s="1">
        <f>'TNSP stacked data'!AA57</f>
        <v>-11275.0666</v>
      </c>
      <c r="AB18" s="1">
        <f>'TNSP stacked data'!AB57</f>
        <v>-19061.232739999999</v>
      </c>
      <c r="AC18" s="1">
        <f>'TNSP stacked data'!AC57</f>
        <v>-17378.792699999998</v>
      </c>
      <c r="AD18" s="1">
        <f>'TNSP stacked data'!AD57</f>
        <v>-16929.006294620769</v>
      </c>
      <c r="AE18" s="26"/>
      <c r="AF18" s="1">
        <f>'TNSP stacked data'!AF57</f>
        <v>-3046</v>
      </c>
      <c r="AG18" s="1">
        <f>'TNSP stacked data'!AG57</f>
        <v>-3165</v>
      </c>
      <c r="AH18" s="1">
        <f>'TNSP stacked data'!AH57</f>
        <v>-4173</v>
      </c>
      <c r="AI18" s="1">
        <f>'TNSP stacked data'!AI57</f>
        <v>-4454</v>
      </c>
      <c r="AJ18" s="1">
        <f>'TNSP stacked data'!AJ57</f>
        <v>-9564</v>
      </c>
      <c r="AK18" s="1">
        <f>'TNSP stacked data'!AK57</f>
        <v>-10696</v>
      </c>
      <c r="AL18" s="1">
        <f>'TNSP stacked data'!AL57</f>
        <v>-8210</v>
      </c>
      <c r="AM18" s="1">
        <f>'TNSP stacked data'!AM57</f>
        <v>-2412</v>
      </c>
      <c r="AN18" s="1">
        <f>'TNSP stacked data'!AN57</f>
        <v>-4019.9976386497638</v>
      </c>
    </row>
    <row r="19" spans="1:40" x14ac:dyDescent="0.25">
      <c r="A19" s="21" t="s">
        <v>53</v>
      </c>
      <c r="B19" s="1">
        <f>'TNSP stacked data'!B58</f>
        <v>5130.3838299999998</v>
      </c>
      <c r="C19" s="1">
        <f>'TNSP stacked data'!C58</f>
        <v>39633.426330000002</v>
      </c>
      <c r="D19" s="1">
        <f>'TNSP stacked data'!D58</f>
        <v>24458</v>
      </c>
      <c r="E19" s="1">
        <f>'TNSP stacked data'!E58</f>
        <v>12756.271790000001</v>
      </c>
      <c r="F19" s="1">
        <f>'TNSP stacked data'!F58</f>
        <v>1571</v>
      </c>
      <c r="G19" s="1">
        <f>'TNSP stacked data'!G58</f>
        <v>111073</v>
      </c>
      <c r="H19" s="1">
        <f>'TNSP stacked data'!H58</f>
        <v>18324</v>
      </c>
      <c r="I19" s="1">
        <f>'TNSP stacked data'!I58</f>
        <v>10385.949560000001</v>
      </c>
      <c r="J19" s="1">
        <f>'TNSP stacked data'!J58</f>
        <v>95646.140456821944</v>
      </c>
      <c r="K19" s="26"/>
      <c r="L19" s="1">
        <f>'TNSP stacked data'!L58</f>
        <v>2762.83817</v>
      </c>
      <c r="M19" s="1">
        <f>'TNSP stacked data'!M58</f>
        <v>1881.6076499999995</v>
      </c>
      <c r="N19" s="1">
        <f>'TNSP stacked data'!N58</f>
        <v>26.885000000000002</v>
      </c>
      <c r="O19" s="1">
        <f>'TNSP stacked data'!O58</f>
        <v>738.12474999999995</v>
      </c>
      <c r="P19" s="1">
        <f>'TNSP stacked data'!P58</f>
        <v>120.18056999999999</v>
      </c>
      <c r="Q19" s="1">
        <f>'TNSP stacked data'!Q58</f>
        <v>363.32554000000005</v>
      </c>
      <c r="R19" s="1">
        <f>'TNSP stacked data'!R58</f>
        <v>19249.382750000001</v>
      </c>
      <c r="S19" s="1">
        <f>'TNSP stacked data'!S58</f>
        <v>3120.2724499999995</v>
      </c>
      <c r="T19" s="1">
        <f>'TNSP stacked data'!T58</f>
        <v>-951.94081999999923</v>
      </c>
      <c r="U19" s="26"/>
      <c r="V19" s="1">
        <f>'TNSP stacked data'!V58</f>
        <v>48564.777999999998</v>
      </c>
      <c r="W19" s="1">
        <f>'TNSP stacked data'!W58</f>
        <v>42455.96602</v>
      </c>
      <c r="X19" s="1">
        <f>'TNSP stacked data'!X58</f>
        <v>25144.115000000002</v>
      </c>
      <c r="Y19" s="1">
        <f>'TNSP stacked data'!Y58</f>
        <v>44976.603459999998</v>
      </c>
      <c r="Z19" s="1">
        <f>'TNSP stacked data'!Z58</f>
        <v>35735.819430000003</v>
      </c>
      <c r="AA19" s="1">
        <f>'TNSP stacked data'!AA58</f>
        <v>90132.674459999995</v>
      </c>
      <c r="AB19" s="1">
        <f>'TNSP stacked data'!AB58</f>
        <v>60084.617250000003</v>
      </c>
      <c r="AC19" s="1">
        <f>'TNSP stacked data'!AC58</f>
        <v>65089.777990000002</v>
      </c>
      <c r="AD19" s="1">
        <f>'TNSP stacked data'!AD58</f>
        <v>50362.26049309643</v>
      </c>
      <c r="AE19" s="26"/>
      <c r="AF19" s="1">
        <f>'TNSP stacked data'!AF58</f>
        <v>11191</v>
      </c>
      <c r="AG19" s="1">
        <f>'TNSP stacked data'!AG58</f>
        <v>10292</v>
      </c>
      <c r="AH19" s="1">
        <f>'TNSP stacked data'!AH58</f>
        <v>9908</v>
      </c>
      <c r="AI19" s="1">
        <f>'TNSP stacked data'!AI58</f>
        <v>25696</v>
      </c>
      <c r="AJ19" s="1">
        <f>'TNSP stacked data'!AJ58</f>
        <v>12446</v>
      </c>
      <c r="AK19" s="1">
        <f>'TNSP stacked data'!AK58</f>
        <v>20609</v>
      </c>
      <c r="AL19" s="1">
        <f>'TNSP stacked data'!AL58</f>
        <v>7643</v>
      </c>
      <c r="AM19" s="1">
        <f>'TNSP stacked data'!AM58</f>
        <v>8852</v>
      </c>
      <c r="AN19" s="1">
        <f>'TNSP stacked data'!AN58</f>
        <v>29638.167909701937</v>
      </c>
    </row>
    <row r="20" spans="1:40" x14ac:dyDescent="0.25">
      <c r="A20" s="21" t="s">
        <v>54</v>
      </c>
      <c r="B20" s="1">
        <f>'TNSP stacked data'!B59</f>
        <v>0</v>
      </c>
      <c r="C20" s="1">
        <f>'TNSP stacked data'!C59</f>
        <v>0</v>
      </c>
      <c r="D20" s="1">
        <f>'TNSP stacked data'!D59</f>
        <v>0</v>
      </c>
      <c r="E20" s="1">
        <f>'TNSP stacked data'!E59</f>
        <v>0</v>
      </c>
      <c r="F20" s="1">
        <f>'TNSP stacked data'!F59</f>
        <v>0</v>
      </c>
      <c r="G20" s="1">
        <f>'TNSP stacked data'!G59</f>
        <v>0</v>
      </c>
      <c r="H20" s="1">
        <f>'TNSP stacked data'!H59</f>
        <v>0</v>
      </c>
      <c r="I20" s="1">
        <f>'TNSP stacked data'!I59</f>
        <v>-223</v>
      </c>
      <c r="J20" s="1">
        <f>'TNSP stacked data'!J59</f>
        <v>0</v>
      </c>
      <c r="K20" s="26"/>
      <c r="L20" s="1">
        <f>'TNSP stacked data'!L59</f>
        <v>0</v>
      </c>
      <c r="M20" s="1">
        <f>'TNSP stacked data'!M59</f>
        <v>0</v>
      </c>
      <c r="N20" s="1">
        <f>'TNSP stacked data'!N59</f>
        <v>0</v>
      </c>
      <c r="O20" s="1">
        <f>'TNSP stacked data'!O59</f>
        <v>0</v>
      </c>
      <c r="P20" s="1">
        <f>'TNSP stacked data'!P59</f>
        <v>0</v>
      </c>
      <c r="Q20" s="1">
        <f>'TNSP stacked data'!Q59</f>
        <v>0</v>
      </c>
      <c r="R20" s="1">
        <f>'TNSP stacked data'!R59</f>
        <v>0</v>
      </c>
      <c r="S20" s="1">
        <f>'TNSP stacked data'!S59</f>
        <v>0</v>
      </c>
      <c r="T20" s="1">
        <f>'TNSP stacked data'!T59</f>
        <v>0</v>
      </c>
      <c r="U20" s="26"/>
      <c r="V20" s="1">
        <f>'TNSP stacked data'!V59</f>
        <v>-2478</v>
      </c>
      <c r="W20" s="1">
        <f>'TNSP stacked data'!W59</f>
        <v>-498</v>
      </c>
      <c r="X20" s="1">
        <f>'TNSP stacked data'!X59</f>
        <v>-32</v>
      </c>
      <c r="Y20" s="1">
        <f>'TNSP stacked data'!Y59</f>
        <v>-81</v>
      </c>
      <c r="Z20" s="1">
        <f>'TNSP stacked data'!Z59</f>
        <v>0</v>
      </c>
      <c r="AA20" s="1">
        <f>'TNSP stacked data'!AA59</f>
        <v>-575</v>
      </c>
      <c r="AB20" s="1">
        <f>'TNSP stacked data'!AB59</f>
        <v>0</v>
      </c>
      <c r="AC20" s="1">
        <f>'TNSP stacked data'!AC59</f>
        <v>0</v>
      </c>
      <c r="AD20" s="1">
        <f>'TNSP stacked data'!AD59</f>
        <v>0</v>
      </c>
      <c r="AE20" s="26"/>
      <c r="AF20" s="1" t="e">
        <f>'TNSP stacked data'!AF59</f>
        <v>#VALUE!</v>
      </c>
      <c r="AG20" s="1">
        <f>'TNSP stacked data'!AG59</f>
        <v>-268</v>
      </c>
      <c r="AH20" s="1">
        <f>'TNSP stacked data'!AH59</f>
        <v>-159</v>
      </c>
      <c r="AI20" s="1">
        <f>'TNSP stacked data'!AI59</f>
        <v>-7057</v>
      </c>
      <c r="AJ20" s="1" t="e">
        <f>'TNSP stacked data'!AJ59</f>
        <v>#VALUE!</v>
      </c>
      <c r="AK20" s="1">
        <f>'TNSP stacked data'!AK59</f>
        <v>9</v>
      </c>
      <c r="AL20" s="1" t="e">
        <f>'TNSP stacked data'!AL59</f>
        <v>#VALUE!</v>
      </c>
      <c r="AM20" s="1" t="e">
        <f>'TNSP stacked data'!AM59</f>
        <v>#VALUE!</v>
      </c>
      <c r="AN20" s="1">
        <f>'TNSP stacked data'!AN59</f>
        <v>-244.25943000000001</v>
      </c>
    </row>
    <row r="21" spans="1:40" x14ac:dyDescent="0.25">
      <c r="A21" s="21" t="s">
        <v>55</v>
      </c>
      <c r="B21" s="1">
        <f>'TNSP stacked data'!B60</f>
        <v>218504.04961000002</v>
      </c>
      <c r="C21" s="1">
        <f>'TNSP stacked data'!C60</f>
        <v>255817.83108000003</v>
      </c>
      <c r="D21" s="1">
        <f>'TNSP stacked data'!D60</f>
        <v>274698.35412000003</v>
      </c>
      <c r="E21" s="1">
        <f>'TNSP stacked data'!E60</f>
        <v>287358.35591000004</v>
      </c>
      <c r="F21" s="1">
        <f>'TNSP stacked data'!F60</f>
        <v>283642.53805000003</v>
      </c>
      <c r="G21" s="1">
        <f>'TNSP stacked data'!G60</f>
        <v>390077.14689000003</v>
      </c>
      <c r="H21" s="1">
        <f>'TNSP stacked data'!H60</f>
        <v>397538.24843000004</v>
      </c>
      <c r="I21" s="1">
        <f>'TNSP stacked data'!I60</f>
        <v>400240.55791000003</v>
      </c>
      <c r="J21" s="1">
        <f>'TNSP stacked data'!J60</f>
        <v>489179.17653041525</v>
      </c>
      <c r="K21" s="26"/>
      <c r="L21" s="1">
        <f>'TNSP stacked data'!L60</f>
        <v>9909.4738599999982</v>
      </c>
      <c r="M21" s="1">
        <f>'TNSP stacked data'!M60</f>
        <v>11407.890699999998</v>
      </c>
      <c r="N21" s="1">
        <f>'TNSP stacked data'!N60</f>
        <v>11057.065929999999</v>
      </c>
      <c r="O21" s="1">
        <f>'TNSP stacked data'!O60</f>
        <v>11570.373339999998</v>
      </c>
      <c r="P21" s="1">
        <f>'TNSP stacked data'!P60</f>
        <v>11256.72106</v>
      </c>
      <c r="Q21" s="1">
        <f>'TNSP stacked data'!Q60</f>
        <v>11206.504360000001</v>
      </c>
      <c r="R21" s="1">
        <f>'TNSP stacked data'!R60</f>
        <v>29919.018309999999</v>
      </c>
      <c r="S21" s="1">
        <f>'TNSP stacked data'!S60</f>
        <v>32695.723540000003</v>
      </c>
      <c r="T21" s="1">
        <f>'TNSP stacked data'!T60</f>
        <v>31299.746429999999</v>
      </c>
      <c r="U21" s="26"/>
      <c r="V21" s="1">
        <f>'TNSP stacked data'!V60</f>
        <v>360889.56277000002</v>
      </c>
      <c r="W21" s="1">
        <f>'TNSP stacked data'!W60</f>
        <v>392235.36446000001</v>
      </c>
      <c r="X21" s="1">
        <f>'TNSP stacked data'!X60</f>
        <v>405633.66619000002</v>
      </c>
      <c r="Y21" s="1">
        <f>'TNSP stacked data'!Y60</f>
        <v>445024.35699</v>
      </c>
      <c r="Z21" s="1">
        <f>'TNSP stacked data'!Z60</f>
        <v>469299.82712999999</v>
      </c>
      <c r="AA21" s="1">
        <f>'TNSP stacked data'!AA60</f>
        <v>547582.43498999998</v>
      </c>
      <c r="AB21" s="1">
        <f>'TNSP stacked data'!AB60</f>
        <v>588605.8195000001</v>
      </c>
      <c r="AC21" s="1">
        <f>'TNSP stacked data'!AC60</f>
        <v>636316.80479000008</v>
      </c>
      <c r="AD21" s="1">
        <f>'TNSP stacked data'!AD60</f>
        <v>669750.05898847571</v>
      </c>
      <c r="AE21" s="26"/>
      <c r="AF21" s="1">
        <f>'TNSP stacked data'!AF60</f>
        <v>23329</v>
      </c>
      <c r="AG21" s="1">
        <f>'TNSP stacked data'!AG60</f>
        <v>30188</v>
      </c>
      <c r="AH21" s="1">
        <f>'TNSP stacked data'!AH60</f>
        <v>35764</v>
      </c>
      <c r="AI21" s="1">
        <f>'TNSP stacked data'!AI60</f>
        <v>49949</v>
      </c>
      <c r="AJ21" s="1">
        <f>'TNSP stacked data'!AJ60</f>
        <v>52831</v>
      </c>
      <c r="AK21" s="1">
        <f>'TNSP stacked data'!AK60</f>
        <v>62735</v>
      </c>
      <c r="AL21" s="1">
        <f>'TNSP stacked data'!AL60</f>
        <v>62128</v>
      </c>
      <c r="AM21" s="1">
        <f>'TNSP stacked data'!AM60</f>
        <v>68553</v>
      </c>
      <c r="AN21" s="1">
        <f>'TNSP stacked data'!AN60</f>
        <v>93926.910841052173</v>
      </c>
    </row>
    <row r="22" spans="1:40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</row>
    <row r="23" spans="1:40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V23" s="14"/>
      <c r="W23" s="14"/>
      <c r="X23" s="14"/>
      <c r="Y23" s="14"/>
      <c r="Z23" s="14"/>
      <c r="AA23" s="14"/>
      <c r="AB23" s="14"/>
      <c r="AC23" s="14"/>
      <c r="AD23" s="14"/>
    </row>
    <row r="24" spans="1:40" x14ac:dyDescent="0.25">
      <c r="A24" s="24" t="s">
        <v>62</v>
      </c>
      <c r="B24" s="1">
        <f>B15</f>
        <v>218188.50644</v>
      </c>
      <c r="C24" s="1">
        <f t="shared" ref="C24:I24" si="8">C15</f>
        <v>218504.04961000002</v>
      </c>
      <c r="D24" s="1">
        <f t="shared" si="8"/>
        <v>255817.83108000003</v>
      </c>
      <c r="E24" s="1">
        <f t="shared" si="8"/>
        <v>274698.35412000003</v>
      </c>
      <c r="F24" s="1">
        <f t="shared" si="8"/>
        <v>287358.35591000004</v>
      </c>
      <c r="G24" s="1">
        <f t="shared" si="8"/>
        <v>283642.53805000003</v>
      </c>
      <c r="H24" s="1">
        <f t="shared" si="8"/>
        <v>390077.14689000003</v>
      </c>
      <c r="I24" s="1">
        <f t="shared" si="8"/>
        <v>397538.24843000004</v>
      </c>
      <c r="J24" s="1">
        <f t="shared" ref="J24" si="9">J15</f>
        <v>400240.55791000003</v>
      </c>
      <c r="L24" s="1">
        <f>L15</f>
        <v>7504.0862399999978</v>
      </c>
      <c r="M24" s="1">
        <f t="shared" ref="M24:S24" si="10">M15</f>
        <v>9909.4738599999982</v>
      </c>
      <c r="N24" s="1">
        <f t="shared" si="10"/>
        <v>11407.890699999998</v>
      </c>
      <c r="O24" s="1">
        <f t="shared" si="10"/>
        <v>11057.065929999999</v>
      </c>
      <c r="P24" s="1">
        <f t="shared" si="10"/>
        <v>11570.373339999998</v>
      </c>
      <c r="Q24" s="1">
        <f t="shared" si="10"/>
        <v>11256.72106</v>
      </c>
      <c r="R24" s="1">
        <f t="shared" si="10"/>
        <v>11206.504360000001</v>
      </c>
      <c r="S24" s="1">
        <f t="shared" si="10"/>
        <v>29919.018309999999</v>
      </c>
      <c r="T24" s="1">
        <f t="shared" ref="T24" si="11">T15</f>
        <v>32695.723540000003</v>
      </c>
      <c r="V24" s="1">
        <f>V15</f>
        <v>329431.49356000003</v>
      </c>
      <c r="W24" s="1">
        <f t="shared" ref="W24:AC24" si="12">W15</f>
        <v>360889.56277000002</v>
      </c>
      <c r="X24" s="1">
        <f t="shared" si="12"/>
        <v>392235.36446000001</v>
      </c>
      <c r="Y24" s="1">
        <f t="shared" si="12"/>
        <v>405633.66619000002</v>
      </c>
      <c r="Z24" s="1">
        <f t="shared" si="12"/>
        <v>445024.35699</v>
      </c>
      <c r="AA24" s="1">
        <f t="shared" si="12"/>
        <v>469299.82712999999</v>
      </c>
      <c r="AB24" s="1">
        <f t="shared" si="12"/>
        <v>547582.43498999998</v>
      </c>
      <c r="AC24" s="1">
        <f t="shared" si="12"/>
        <v>588605.8195000001</v>
      </c>
      <c r="AD24" s="1">
        <f t="shared" ref="AD24" si="13">AD15</f>
        <v>636316.80479000008</v>
      </c>
      <c r="AF24" s="1">
        <f>AF15</f>
        <v>15232</v>
      </c>
      <c r="AG24" s="1">
        <f t="shared" ref="AG24:AM24" si="14">AG15</f>
        <v>23329</v>
      </c>
      <c r="AH24" s="1">
        <f t="shared" si="14"/>
        <v>30188</v>
      </c>
      <c r="AI24" s="1">
        <f t="shared" si="14"/>
        <v>35764</v>
      </c>
      <c r="AJ24" s="1">
        <f t="shared" si="14"/>
        <v>49949</v>
      </c>
      <c r="AK24" s="1">
        <f t="shared" si="14"/>
        <v>52831</v>
      </c>
      <c r="AL24" s="1">
        <f t="shared" si="14"/>
        <v>62735</v>
      </c>
      <c r="AM24" s="1">
        <f t="shared" si="14"/>
        <v>62128</v>
      </c>
      <c r="AN24" s="1">
        <f t="shared" ref="AN24" si="15">AN15</f>
        <v>68553</v>
      </c>
    </row>
    <row r="25" spans="1:40" x14ac:dyDescent="0.25">
      <c r="A25" s="24" t="s">
        <v>63</v>
      </c>
      <c r="B25" s="1">
        <f>WACC!C14*B15</f>
        <v>87275.402576000008</v>
      </c>
      <c r="C25" s="1">
        <f>WACC!D14*C15</f>
        <v>87401.619844000015</v>
      </c>
      <c r="D25" s="1">
        <f>WACC!E14*D15</f>
        <v>102327.13243200001</v>
      </c>
      <c r="E25" s="1">
        <f>WACC!F14*E15</f>
        <v>109879.34164800002</v>
      </c>
      <c r="F25" s="1">
        <f>WACC!G14*F15</f>
        <v>114943.34236400003</v>
      </c>
      <c r="G25" s="1">
        <f>WACC!H14*G15</f>
        <v>113457.01522000002</v>
      </c>
      <c r="H25" s="1">
        <f>WACC!I14*H15</f>
        <v>156030.85875600003</v>
      </c>
      <c r="I25" s="1">
        <f>WACC!J14*I15</f>
        <v>159015.29937200004</v>
      </c>
      <c r="J25" s="1">
        <f>WACC!K14*J15</f>
        <v>160096.22316400002</v>
      </c>
      <c r="L25" s="1">
        <f>WACC!C14*L24</f>
        <v>3001.6344959999992</v>
      </c>
      <c r="M25" s="1">
        <f>WACC!D14*M24</f>
        <v>3963.7895439999993</v>
      </c>
      <c r="N25" s="1">
        <f>WACC!E14*N24</f>
        <v>4563.1562799999992</v>
      </c>
      <c r="O25" s="1">
        <f>WACC!F14*O24</f>
        <v>4422.8263719999995</v>
      </c>
      <c r="P25" s="1">
        <f>WACC!G14*P24</f>
        <v>4628.1493359999995</v>
      </c>
      <c r="Q25" s="1">
        <f>WACC!H14*Q24</f>
        <v>4502.6884239999999</v>
      </c>
      <c r="R25" s="1">
        <f>WACC!I14*R24</f>
        <v>4482.6017440000005</v>
      </c>
      <c r="S25" s="1">
        <f>WACC!J14*S24</f>
        <v>11967.607324000001</v>
      </c>
      <c r="T25" s="1">
        <f>WACC!K14*T24</f>
        <v>13078.289416000001</v>
      </c>
      <c r="V25" s="1">
        <f>WACC!C14*V24</f>
        <v>131772.59742400001</v>
      </c>
      <c r="W25" s="1">
        <f>WACC!D14*W24</f>
        <v>144355.82510800002</v>
      </c>
      <c r="X25" s="1">
        <f>WACC!E14*X24</f>
        <v>156894.14578400002</v>
      </c>
      <c r="Y25" s="1">
        <f>WACC!F14*Y24</f>
        <v>162253.46647600003</v>
      </c>
      <c r="Z25" s="1">
        <f>WACC!G14*Z24</f>
        <v>178009.74279600001</v>
      </c>
      <c r="AA25" s="1">
        <f>WACC!H14*AA24</f>
        <v>187719.93085200002</v>
      </c>
      <c r="AB25" s="1">
        <f>WACC!I14*AB24</f>
        <v>219032.97399600002</v>
      </c>
      <c r="AC25" s="1">
        <f>WACC!J14*AC24</f>
        <v>235442.32780000006</v>
      </c>
      <c r="AD25" s="1">
        <f>WACC!K14*AD24</f>
        <v>254526.72191600004</v>
      </c>
      <c r="AF25" s="1">
        <f>WACC!C14*AF24</f>
        <v>6092.8</v>
      </c>
      <c r="AG25" s="1">
        <f>WACC!D14*AG24</f>
        <v>9331.6</v>
      </c>
      <c r="AH25" s="1">
        <f>WACC!E14*AH24</f>
        <v>12075.2</v>
      </c>
      <c r="AI25" s="1">
        <f>WACC!F14*AI24</f>
        <v>14305.6</v>
      </c>
      <c r="AJ25" s="1">
        <f>WACC!G14*AJ24</f>
        <v>19979.600000000002</v>
      </c>
      <c r="AK25" s="1">
        <f>WACC!H14*AK24</f>
        <v>21132.400000000001</v>
      </c>
      <c r="AL25" s="1">
        <f>WACC!I14*AL24</f>
        <v>25094</v>
      </c>
      <c r="AM25" s="1">
        <f>WACC!J14*AM24</f>
        <v>24851.200000000001</v>
      </c>
      <c r="AN25" s="1">
        <f>WACC!K14*AN24</f>
        <v>27421.200000000001</v>
      </c>
    </row>
    <row r="26" spans="1:40" x14ac:dyDescent="0.25">
      <c r="A26" s="24" t="s">
        <v>64</v>
      </c>
      <c r="B26" s="1">
        <f>WACC!C15*B24</f>
        <v>130913.10386399999</v>
      </c>
      <c r="C26" s="1">
        <f>WACC!D15*C24</f>
        <v>131102.42976600002</v>
      </c>
      <c r="D26" s="1">
        <f>WACC!E15*D24</f>
        <v>153490.69864800002</v>
      </c>
      <c r="E26" s="1">
        <f>WACC!F15*E24</f>
        <v>164819.012472</v>
      </c>
      <c r="F26" s="1">
        <f>WACC!G15*F24</f>
        <v>172415.01354600003</v>
      </c>
      <c r="G26" s="1">
        <f>WACC!H15*G24</f>
        <v>170185.52283</v>
      </c>
      <c r="H26" s="1">
        <f>WACC!I15*H24</f>
        <v>234046.288134</v>
      </c>
      <c r="I26" s="1">
        <f>WACC!J15*I24</f>
        <v>238522.949058</v>
      </c>
      <c r="J26" s="1">
        <f>WACC!K15*J24</f>
        <v>240144.33474600001</v>
      </c>
      <c r="L26" s="1">
        <f>WACC!C15*L24</f>
        <v>4502.4517439999981</v>
      </c>
      <c r="M26" s="1">
        <f>WACC!D15*M24</f>
        <v>5945.6843159999989</v>
      </c>
      <c r="N26" s="1">
        <f>WACC!E15*N24</f>
        <v>6844.7344199999989</v>
      </c>
      <c r="O26" s="1">
        <f>WACC!F15*O24</f>
        <v>6634.2395579999993</v>
      </c>
      <c r="P26" s="1">
        <f>WACC!G15*P24</f>
        <v>6942.2240039999988</v>
      </c>
      <c r="Q26" s="1">
        <f>WACC!H15*Q24</f>
        <v>6754.0326359999999</v>
      </c>
      <c r="R26" s="1">
        <f>WACC!I15*R24</f>
        <v>6723.9026160000003</v>
      </c>
      <c r="S26" s="1">
        <f>WACC!J15*S24</f>
        <v>17951.410985999999</v>
      </c>
      <c r="T26" s="1">
        <f>WACC!K15*T24</f>
        <v>19617.434123999999</v>
      </c>
      <c r="V26" s="1">
        <f>WACC!C15*V24</f>
        <v>197658.89613600002</v>
      </c>
      <c r="W26" s="1">
        <f>WACC!D15*W24</f>
        <v>216533.737662</v>
      </c>
      <c r="X26" s="1">
        <f>WACC!E15*X24</f>
        <v>235341.21867599999</v>
      </c>
      <c r="Y26" s="1">
        <f>WACC!F15*Y24</f>
        <v>243380.19971399999</v>
      </c>
      <c r="Z26" s="1">
        <f>WACC!G15*Z24</f>
        <v>267014.61419399997</v>
      </c>
      <c r="AA26" s="1">
        <f>WACC!H15*AA24</f>
        <v>281579.89627799997</v>
      </c>
      <c r="AB26" s="1">
        <f>WACC!I15*AB24</f>
        <v>328549.46099399996</v>
      </c>
      <c r="AC26" s="1">
        <f>WACC!J15*AC24</f>
        <v>353163.49170000007</v>
      </c>
      <c r="AD26" s="1">
        <f>WACC!K15*AD24</f>
        <v>381790.08287400001</v>
      </c>
      <c r="AF26" s="1">
        <f>WACC!C15*AF24</f>
        <v>9139.1999999999989</v>
      </c>
      <c r="AG26" s="1">
        <f>WACC!D15*AG24</f>
        <v>13997.4</v>
      </c>
      <c r="AH26" s="1">
        <f>WACC!E15*AH24</f>
        <v>18112.8</v>
      </c>
      <c r="AI26" s="1">
        <f>WACC!F15*AI24</f>
        <v>21458.399999999998</v>
      </c>
      <c r="AJ26" s="1">
        <f>WACC!G15*AJ24</f>
        <v>29969.399999999998</v>
      </c>
      <c r="AK26" s="1">
        <f>WACC!H15*AK24</f>
        <v>31698.6</v>
      </c>
      <c r="AL26" s="1">
        <f>WACC!I15*AL24</f>
        <v>37641</v>
      </c>
      <c r="AM26" s="1">
        <f>WACC!J15*AM24</f>
        <v>37276.799999999996</v>
      </c>
      <c r="AN26" s="1">
        <f>WACC!K15*AN24</f>
        <v>41131.799999999996</v>
      </c>
    </row>
    <row r="27" spans="1:40" x14ac:dyDescent="0.25">
      <c r="A27" s="24" t="s">
        <v>65</v>
      </c>
      <c r="B27" s="1">
        <f>(WACC!C3+WACC!C9*WACC!C16)*B25</f>
        <v>8707.3906744259566</v>
      </c>
      <c r="C27" s="1">
        <f>(WACC!D3+WACC!D9*WACC!D16)*C25</f>
        <v>8689.4020704691447</v>
      </c>
      <c r="D27" s="1">
        <f>(WACC!E3+WACC!E9*WACC!E16)*D25</f>
        <v>10589.712613298338</v>
      </c>
      <c r="E27" s="1">
        <f>(WACC!F3+WACC!F9*WACC!F16)*E25</f>
        <v>11775.14050090244</v>
      </c>
      <c r="F27" s="1">
        <f>(WACC!G3+WACC!G9*WACC!G16)*F25</f>
        <v>11000.233324004361</v>
      </c>
      <c r="G27" s="1">
        <f>(WACC!H3+WACC!H9*WACC!H16)*G25</f>
        <v>11446.084463696028</v>
      </c>
      <c r="H27" s="1">
        <f>(WACC!I3+WACC!I9*WACC!I16)*H25</f>
        <v>15412.727630098298</v>
      </c>
      <c r="I27" s="1">
        <f>(WACC!J3+WACC!J9*WACC!J16)*I25</f>
        <v>13712.671595843327</v>
      </c>
      <c r="J27" s="1">
        <f>(WACC!K3+WACC!K9*WACC!K16)*J25</f>
        <v>12539.115276617946</v>
      </c>
      <c r="L27" s="1">
        <f>(WACC!C3+WACC!C9*WACC!C16)*L25</f>
        <v>299.47045154842903</v>
      </c>
      <c r="M27" s="1">
        <f>(WACC!D3+WACC!D9*WACC!D16)*M25</f>
        <v>394.07691907785619</v>
      </c>
      <c r="N27" s="1">
        <f>(WACC!E3+WACC!E9*WACC!E16)*N25</f>
        <v>472.2355886096928</v>
      </c>
      <c r="O27" s="1">
        <f>(WACC!F3+WACC!F9*WACC!F16)*O25</f>
        <v>473.96900236473641</v>
      </c>
      <c r="P27" s="1">
        <f>(WACC!G3+WACC!G9*WACC!G16)*P25</f>
        <v>442.92015098284594</v>
      </c>
      <c r="Q27" s="1">
        <f>(WACC!H3+WACC!H9*WACC!H16)*Q25</f>
        <v>454.25266930277309</v>
      </c>
      <c r="R27" s="1">
        <f>(WACC!I3+WACC!I9*WACC!I16)*R25</f>
        <v>442.7913830976006</v>
      </c>
      <c r="S27" s="1">
        <f>(WACC!J3+WACC!J9*WACC!J16)*S25</f>
        <v>1032.0256583494383</v>
      </c>
      <c r="T27" s="1">
        <f>(WACC!K3+WACC!K9*WACC!K16)*T25</f>
        <v>1024.3225940452542</v>
      </c>
      <c r="V27" s="1">
        <f>(WACC!C3+WACC!C9*WACC!C16)*V25</f>
        <v>13146.836933298175</v>
      </c>
      <c r="W27" s="1">
        <f>(WACC!D3+WACC!D9*WACC!D16)*W25</f>
        <v>14351.745514746857</v>
      </c>
      <c r="X27" s="1">
        <f>(WACC!E3+WACC!E9*WACC!E16)*X25</f>
        <v>16236.787595563617</v>
      </c>
      <c r="Y27" s="1">
        <f>(WACC!F3+WACC!F9*WACC!F16)*Y25</f>
        <v>17387.775862671813</v>
      </c>
      <c r="Z27" s="1">
        <f>(WACC!G3+WACC!G9*WACC!G16)*Z25</f>
        <v>17035.773142049256</v>
      </c>
      <c r="AA27" s="1">
        <f>(WACC!H3+WACC!H9*WACC!H16)*AA25</f>
        <v>18938.081350763478</v>
      </c>
      <c r="AB27" s="1">
        <f>(WACC!I3+WACC!I9*WACC!I16)*AB25</f>
        <v>21636.076332118078</v>
      </c>
      <c r="AC27" s="1">
        <f>(WACC!J3+WACC!J9*WACC!J16)*AC25</f>
        <v>20303.350266501384</v>
      </c>
      <c r="AD27" s="1">
        <f>(WACC!K3+WACC!K9*WACC!K16)*AD25</f>
        <v>19935.1355329291</v>
      </c>
      <c r="AF27" s="1">
        <f>(WACC!C3+WACC!C9*WACC!C16)*AF25</f>
        <v>607.87333355402279</v>
      </c>
      <c r="AG27" s="1">
        <f>(WACC!D3+WACC!D9*WACC!D16)*AG25</f>
        <v>927.74052134865906</v>
      </c>
      <c r="AH27" s="1">
        <f>(WACC!E3+WACC!E9*WACC!E16)*AH25</f>
        <v>1249.648013278161</v>
      </c>
      <c r="AI27" s="1">
        <f>(WACC!F3+WACC!F9*WACC!F16)*AI25</f>
        <v>1533.0493195831414</v>
      </c>
      <c r="AJ27" s="1">
        <f>(WACC!G3+WACC!G9*WACC!G16)*AJ25</f>
        <v>1912.0747422176248</v>
      </c>
      <c r="AK27" s="1">
        <f>(WACC!H3+WACC!H9*WACC!H16)*AK25</f>
        <v>2131.9372350099616</v>
      </c>
      <c r="AL27" s="1">
        <f>(WACC!I3+WACC!I9*WACC!I16)*AL25</f>
        <v>2478.7852238544056</v>
      </c>
      <c r="AM27" s="1">
        <f>(WACC!J3+WACC!J9*WACC!J16)*AM25</f>
        <v>2143.0412401099234</v>
      </c>
      <c r="AN27" s="1">
        <f>(WACC!K3+WACC!K9*WACC!K16)*AN25</f>
        <v>2147.69331235862</v>
      </c>
    </row>
    <row r="28" spans="1:40" x14ac:dyDescent="0.25">
      <c r="A28" s="24" t="s">
        <v>66</v>
      </c>
      <c r="B28" s="1">
        <f>WACC!C7*B26</f>
        <v>9011.4575163743411</v>
      </c>
      <c r="C28" s="1">
        <f>WACC!D7*C26</f>
        <v>8648.0716627438633</v>
      </c>
      <c r="D28" s="1">
        <f>WACC!E7*D26</f>
        <v>10816.647803193062</v>
      </c>
      <c r="E28" s="1">
        <f>WACC!F7*E26</f>
        <v>14162.859355319799</v>
      </c>
      <c r="F28" s="1">
        <f>WACC!G7*F26</f>
        <v>14365.516765304212</v>
      </c>
      <c r="G28" s="1">
        <f>WACC!H7*G26</f>
        <v>15883.388023450481</v>
      </c>
      <c r="H28" s="1">
        <f>WACC!I7*H26</f>
        <v>22071.793956417987</v>
      </c>
      <c r="I28" s="1">
        <f>WACC!J7*I26</f>
        <v>18191.172615906951</v>
      </c>
      <c r="J28" s="1">
        <f>WACC!K7*J26</f>
        <v>14631.369445882381</v>
      </c>
      <c r="L28" s="1">
        <f>WACC!C7*L26</f>
        <v>309.9281234117845</v>
      </c>
      <c r="M28" s="1">
        <f>WACC!D7*M26</f>
        <v>392.20252546497886</v>
      </c>
      <c r="N28" s="1">
        <f>WACC!E7*N26</f>
        <v>482.35549241535512</v>
      </c>
      <c r="O28" s="1">
        <f>WACC!F7*O26</f>
        <v>570.07866010248779</v>
      </c>
      <c r="P28" s="1">
        <f>WACC!G7*P26</f>
        <v>578.42199044546601</v>
      </c>
      <c r="Q28" s="1">
        <f>WACC!H7*Q26</f>
        <v>630.35280144126045</v>
      </c>
      <c r="R28" s="1">
        <f>WACC!I7*R26</f>
        <v>634.09932414054174</v>
      </c>
      <c r="S28" s="1">
        <f>WACC!J7*S26</f>
        <v>1369.0809091330148</v>
      </c>
      <c r="T28" s="1">
        <f>WACC!K7*T26</f>
        <v>1195.2392154164068</v>
      </c>
      <c r="V28" s="1">
        <f>WACC!C7*V26</f>
        <v>13605.931665277905</v>
      </c>
      <c r="W28" s="1">
        <f>WACC!D7*W26</f>
        <v>14283.482648224679</v>
      </c>
      <c r="X28" s="1">
        <f>WACC!E7*X26</f>
        <v>16584.738348415241</v>
      </c>
      <c r="Y28" s="1">
        <f>WACC!F7*Y26</f>
        <v>20913.603878099966</v>
      </c>
      <c r="Z28" s="1">
        <f>WACC!G7*Z26</f>
        <v>22247.499436942926</v>
      </c>
      <c r="AA28" s="1">
        <f>WACC!H7*AA26</f>
        <v>26279.807340921594</v>
      </c>
      <c r="AB28" s="1">
        <f>WACC!I7*AB26</f>
        <v>30983.939396637248</v>
      </c>
      <c r="AC28" s="1">
        <f>WACC!J7*AC26</f>
        <v>26934.339293234763</v>
      </c>
      <c r="AD28" s="1">
        <f>WACC!K7*AD26</f>
        <v>23261.476308454083</v>
      </c>
      <c r="AF28" s="1">
        <f>WACC!C7*AF26</f>
        <v>629.1006026349055</v>
      </c>
      <c r="AG28" s="1">
        <f>WACC!D7*AG26</f>
        <v>923.32780184280068</v>
      </c>
      <c r="AH28" s="1">
        <f>WACC!E7*AH26</f>
        <v>1276.4276927227872</v>
      </c>
      <c r="AI28" s="1">
        <f>WACC!F7*AI26</f>
        <v>1843.9153143319795</v>
      </c>
      <c r="AJ28" s="1">
        <f>WACC!G7*AJ26</f>
        <v>2497.0326498350123</v>
      </c>
      <c r="AK28" s="1">
        <f>WACC!H7*AK26</f>
        <v>2958.4253421078579</v>
      </c>
      <c r="AL28" s="1">
        <f>WACC!I7*AL26</f>
        <v>3549.7439542295315</v>
      </c>
      <c r="AM28" s="1">
        <f>WACC!J7*AM26</f>
        <v>2842.9495193091425</v>
      </c>
      <c r="AN28" s="1">
        <f>WACC!K7*AN26</f>
        <v>2506.0535465501712</v>
      </c>
    </row>
    <row r="29" spans="1:40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L29" s="14"/>
      <c r="M29" s="14"/>
      <c r="N29" s="14"/>
      <c r="O29" s="14"/>
      <c r="P29" s="14"/>
      <c r="Q29" s="14"/>
      <c r="R29" s="14"/>
      <c r="S29" s="14"/>
      <c r="T29" s="14"/>
      <c r="V29" s="14"/>
      <c r="W29" s="14"/>
      <c r="X29" s="14"/>
      <c r="Y29" s="14"/>
      <c r="Z29" s="14"/>
      <c r="AA29" s="14"/>
      <c r="AB29" s="14"/>
      <c r="AC29" s="14"/>
      <c r="AD29" s="14"/>
      <c r="AF29" s="14"/>
      <c r="AG29" s="14"/>
      <c r="AH29" s="14"/>
      <c r="AI29" s="14"/>
      <c r="AJ29" s="14"/>
      <c r="AK29" s="14"/>
      <c r="AL29" s="14"/>
      <c r="AM29" s="14"/>
      <c r="AN29" s="14"/>
    </row>
    <row r="30" spans="1:40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9"/>
      <c r="L30" s="18"/>
      <c r="M30" s="18"/>
      <c r="N30" s="18"/>
      <c r="O30" s="18"/>
      <c r="P30" s="18"/>
      <c r="Q30" s="18"/>
      <c r="R30" s="18"/>
      <c r="S30" s="18"/>
      <c r="T30" s="18"/>
      <c r="U30" s="19"/>
      <c r="V30" s="18"/>
      <c r="W30" s="18"/>
      <c r="X30" s="18"/>
      <c r="Y30" s="18"/>
      <c r="Z30" s="18"/>
      <c r="AA30" s="18"/>
      <c r="AB30" s="18"/>
      <c r="AC30" s="18"/>
      <c r="AD30" s="18"/>
      <c r="AE30" s="19"/>
      <c r="AF30" s="18"/>
      <c r="AG30" s="18"/>
      <c r="AH30" s="18"/>
      <c r="AI30" s="18"/>
      <c r="AJ30" s="18"/>
      <c r="AK30" s="18"/>
      <c r="AL30" s="18"/>
      <c r="AM30" s="18"/>
      <c r="AN30" s="18"/>
    </row>
    <row r="31" spans="1:40" x14ac:dyDescent="0.25">
      <c r="A31" s="24" t="s">
        <v>44</v>
      </c>
      <c r="B31" s="1">
        <f>B15*WACC!C21</f>
        <v>17718.848190800298</v>
      </c>
      <c r="C31" s="1">
        <f>C15*WACC!D21</f>
        <v>17337.473733213006</v>
      </c>
      <c r="D31" s="1">
        <f>D15*WACC!E21</f>
        <v>21406.3604164914</v>
      </c>
      <c r="E31" s="1">
        <f>E15*WACC!F21</f>
        <v>25937.999856222239</v>
      </c>
      <c r="F31" s="1">
        <f>F15*WACC!G21</f>
        <v>25365.750089308571</v>
      </c>
      <c r="G31" s="1">
        <f>G15*WACC!H21</f>
        <v>27329.472487146511</v>
      </c>
      <c r="H31" s="1">
        <f>H15*WACC!I21</f>
        <v>37484.521586516283</v>
      </c>
      <c r="I31" s="1">
        <f>I15*WACC!J21</f>
        <v>31903.844211750278</v>
      </c>
      <c r="J31" s="1">
        <f>J15*WACC!K21</f>
        <v>27170.484722500325</v>
      </c>
      <c r="L31" s="1">
        <f>L15*WACC!C21</f>
        <v>609.39857496021352</v>
      </c>
      <c r="M31" s="1">
        <f>M15*WACC!D21</f>
        <v>786.27944454283499</v>
      </c>
      <c r="N31" s="1">
        <f>N15*WACC!E21</f>
        <v>954.59108102504797</v>
      </c>
      <c r="O31" s="1">
        <f>O15*WACC!F21</f>
        <v>1044.0476624672242</v>
      </c>
      <c r="P31" s="1">
        <f>P15*WACC!G21</f>
        <v>1021.3421414283119</v>
      </c>
      <c r="Q31" s="1">
        <f>Q15*WACC!H21</f>
        <v>1084.6054707440335</v>
      </c>
      <c r="R31" s="1">
        <f>R15*WACC!I21</f>
        <v>1076.8907072381423</v>
      </c>
      <c r="S31" s="1">
        <f>S15*WACC!J21</f>
        <v>2401.1065674824531</v>
      </c>
      <c r="T31" s="1">
        <f>T15*WACC!K21</f>
        <v>2219.5618094616607</v>
      </c>
      <c r="V31" s="1">
        <f>V15*WACC!C21</f>
        <v>26752.76859857608</v>
      </c>
      <c r="W31" s="1">
        <f>W15*WACC!D21</f>
        <v>28635.228162971533</v>
      </c>
      <c r="X31" s="1">
        <f>X15*WACC!E21</f>
        <v>32821.525943978857</v>
      </c>
      <c r="Y31" s="1">
        <f>Y15*WACC!F21</f>
        <v>38301.379740771779</v>
      </c>
      <c r="Z31" s="1">
        <f>Z15*WACC!G21</f>
        <v>39283.27257899219</v>
      </c>
      <c r="AA31" s="1">
        <f>AA15*WACC!H21</f>
        <v>45217.888691685075</v>
      </c>
      <c r="AB31" s="1">
        <f>AB15*WACC!I21</f>
        <v>52620.01572875533</v>
      </c>
      <c r="AC31" s="1">
        <f>AC15*WACC!J21</f>
        <v>47237.689559736151</v>
      </c>
      <c r="AD31" s="1">
        <f>AD15*WACC!K21</f>
        <v>43196.611841383179</v>
      </c>
      <c r="AF31" s="1">
        <f>AF15*WACC!C21</f>
        <v>1236.9739361889283</v>
      </c>
      <c r="AG31" s="1">
        <f>AG15*WACC!D21</f>
        <v>1851.0683231914595</v>
      </c>
      <c r="AH31" s="1">
        <f>AH15*WACC!E21</f>
        <v>2526.0757060009482</v>
      </c>
      <c r="AI31" s="1">
        <f>AI15*WACC!F21</f>
        <v>3376.9646339151209</v>
      </c>
      <c r="AJ31" s="1">
        <f>AJ15*WACC!G21</f>
        <v>4409.1073920526369</v>
      </c>
      <c r="AK31" s="1">
        <f>AK15*WACC!H21</f>
        <v>5090.3625771178195</v>
      </c>
      <c r="AL31" s="1">
        <f>AL15*WACC!I21</f>
        <v>6028.529178083937</v>
      </c>
      <c r="AM31" s="1">
        <f>AM15*WACC!J21</f>
        <v>4985.9907594190663</v>
      </c>
      <c r="AN31" s="1">
        <f>AN15*WACC!K21</f>
        <v>4653.7468589087912</v>
      </c>
    </row>
    <row r="32" spans="1:40" x14ac:dyDescent="0.25">
      <c r="A32" s="24" t="s">
        <v>45</v>
      </c>
      <c r="B32" s="1">
        <f>B18</f>
        <v>-4814.8406599999998</v>
      </c>
      <c r="C32" s="1">
        <f t="shared" ref="C32:I32" si="16">C18</f>
        <v>-2319.6448600000003</v>
      </c>
      <c r="D32" s="1">
        <f t="shared" si="16"/>
        <v>-5577.4769600000009</v>
      </c>
      <c r="E32" s="1">
        <f t="shared" si="16"/>
        <v>-96.270000000000437</v>
      </c>
      <c r="F32" s="1">
        <f t="shared" si="16"/>
        <v>-5286.8178599999992</v>
      </c>
      <c r="G32" s="1">
        <f t="shared" si="16"/>
        <v>-4638.3911599999992</v>
      </c>
      <c r="H32" s="1">
        <f t="shared" si="16"/>
        <v>-10862.898459999999</v>
      </c>
      <c r="I32" s="1">
        <f t="shared" si="16"/>
        <v>-7460.6400799999974</v>
      </c>
      <c r="J32" s="1">
        <f t="shared" ref="J32" si="17">J18</f>
        <v>-6707.5218364067623</v>
      </c>
      <c r="L32" s="1">
        <f t="shared" ref="L32:S32" si="18">L18</f>
        <v>-357.45054999999991</v>
      </c>
      <c r="M32" s="1">
        <f t="shared" si="18"/>
        <v>-383.19080999999983</v>
      </c>
      <c r="N32" s="1">
        <f t="shared" si="18"/>
        <v>-377.70976999999988</v>
      </c>
      <c r="O32" s="1">
        <f t="shared" si="18"/>
        <v>-224.81734000000006</v>
      </c>
      <c r="P32" s="1">
        <f t="shared" si="18"/>
        <v>-433.83284999999995</v>
      </c>
      <c r="Q32" s="1">
        <f t="shared" si="18"/>
        <v>-413.54223999999982</v>
      </c>
      <c r="R32" s="1">
        <f t="shared" si="18"/>
        <v>-536.86880000000019</v>
      </c>
      <c r="S32" s="1">
        <f t="shared" si="18"/>
        <v>-343.56722000000002</v>
      </c>
      <c r="T32" s="1">
        <f t="shared" ref="T32" si="19">T18</f>
        <v>-444.03628999999921</v>
      </c>
      <c r="V32" s="1">
        <f t="shared" ref="V32:AC32" si="20">V18</f>
        <v>-14628.708790000001</v>
      </c>
      <c r="W32" s="1">
        <f t="shared" si="20"/>
        <v>-10612.16433</v>
      </c>
      <c r="X32" s="1">
        <f t="shared" si="20"/>
        <v>-11713.813269999999</v>
      </c>
      <c r="Y32" s="1">
        <f t="shared" si="20"/>
        <v>-5504.9126599999981</v>
      </c>
      <c r="Z32" s="1">
        <f t="shared" si="20"/>
        <v>-11460.34929</v>
      </c>
      <c r="AA32" s="1">
        <f t="shared" si="20"/>
        <v>-11275.0666</v>
      </c>
      <c r="AB32" s="1">
        <f t="shared" si="20"/>
        <v>-19061.232739999999</v>
      </c>
      <c r="AC32" s="1">
        <f t="shared" si="20"/>
        <v>-17378.792699999998</v>
      </c>
      <c r="AD32" s="1">
        <f t="shared" ref="AD32" si="21">AD18</f>
        <v>-16929.006294620769</v>
      </c>
      <c r="AF32" s="1">
        <f t="shared" ref="AF32:AM32" si="22">AF18</f>
        <v>-3046</v>
      </c>
      <c r="AG32" s="1">
        <f t="shared" si="22"/>
        <v>-3165</v>
      </c>
      <c r="AH32" s="1">
        <f t="shared" si="22"/>
        <v>-4173</v>
      </c>
      <c r="AI32" s="1">
        <f t="shared" si="22"/>
        <v>-4454</v>
      </c>
      <c r="AJ32" s="1">
        <f t="shared" si="22"/>
        <v>-9564</v>
      </c>
      <c r="AK32" s="1">
        <f t="shared" si="22"/>
        <v>-10696</v>
      </c>
      <c r="AL32" s="1">
        <f t="shared" si="22"/>
        <v>-8210</v>
      </c>
      <c r="AM32" s="1">
        <f t="shared" si="22"/>
        <v>-2412</v>
      </c>
      <c r="AN32" s="1">
        <f t="shared" ref="AN32" si="23">AN18</f>
        <v>-4019.9976386497638</v>
      </c>
    </row>
    <row r="33" spans="1:40" x14ac:dyDescent="0.25">
      <c r="A33" s="24" t="s">
        <v>80</v>
      </c>
      <c r="B33" s="20">
        <f>B10*B4</f>
        <v>13552.159236430467</v>
      </c>
      <c r="C33" s="20">
        <f t="shared" ref="C33:I33" si="24">C10*C4</f>
        <v>13430.776845432367</v>
      </c>
      <c r="D33" s="20">
        <f t="shared" si="24"/>
        <v>17187.140322234143</v>
      </c>
      <c r="E33" s="20">
        <f t="shared" si="24"/>
        <v>17620.301635192616</v>
      </c>
      <c r="F33" s="20">
        <f t="shared" si="24"/>
        <v>17294.12367474004</v>
      </c>
      <c r="G33" s="20">
        <f t="shared" si="24"/>
        <v>16163.064019042389</v>
      </c>
      <c r="H33" s="20">
        <f t="shared" si="24"/>
        <v>18093.737564431143</v>
      </c>
      <c r="I33" s="20">
        <f t="shared" si="24"/>
        <v>16583.249717394283</v>
      </c>
      <c r="J33" s="20">
        <f t="shared" ref="J33" si="25">J10*J4</f>
        <v>16039.788484424253</v>
      </c>
      <c r="K33" s="19"/>
      <c r="L33" s="20">
        <f t="shared" ref="L33:T33" si="26">B10*B5</f>
        <v>466.09499880486351</v>
      </c>
      <c r="M33" s="20">
        <f t="shared" si="26"/>
        <v>609.10510494819778</v>
      </c>
      <c r="N33" s="20">
        <f t="shared" si="26"/>
        <v>766.43999917384428</v>
      </c>
      <c r="O33" s="20">
        <f t="shared" si="26"/>
        <v>709.24646604071734</v>
      </c>
      <c r="P33" s="20">
        <f t="shared" si="26"/>
        <v>696.34121781913871</v>
      </c>
      <c r="Q33" s="20">
        <f t="shared" si="26"/>
        <v>641.45210513244683</v>
      </c>
      <c r="R33" s="20">
        <f t="shared" si="26"/>
        <v>519.81396634259363</v>
      </c>
      <c r="S33" s="20">
        <f t="shared" si="26"/>
        <v>1248.0674599072861</v>
      </c>
      <c r="T33" s="20">
        <f t="shared" si="26"/>
        <v>1310.2932213200077</v>
      </c>
      <c r="U33" s="19"/>
      <c r="V33" s="20">
        <f t="shared" ref="V33:AD33" si="27">B6*B10</f>
        <v>20461.701356610829</v>
      </c>
      <c r="W33" s="20">
        <f t="shared" si="27"/>
        <v>22182.779642120186</v>
      </c>
      <c r="X33" s="20">
        <f t="shared" si="27"/>
        <v>26352.362616226241</v>
      </c>
      <c r="Y33" s="20">
        <f t="shared" si="27"/>
        <v>26019.040319894117</v>
      </c>
      <c r="Z33" s="20">
        <f t="shared" si="27"/>
        <v>26782.956227892628</v>
      </c>
      <c r="AA33" s="20">
        <f t="shared" si="27"/>
        <v>26742.5443382917</v>
      </c>
      <c r="AB33" s="20">
        <f t="shared" si="27"/>
        <v>25399.624029744031</v>
      </c>
      <c r="AC33" s="20">
        <f t="shared" si="27"/>
        <v>24553.605416407521</v>
      </c>
      <c r="AD33" s="20">
        <f t="shared" si="27"/>
        <v>25500.631448278498</v>
      </c>
      <c r="AE33" s="19"/>
      <c r="AF33" s="20">
        <f t="shared" ref="AF33:AN33" si="28">B7*B10</f>
        <v>946.09240815383851</v>
      </c>
      <c r="AG33" s="20">
        <f t="shared" si="28"/>
        <v>1433.9624074992523</v>
      </c>
      <c r="AH33" s="20">
        <f t="shared" si="28"/>
        <v>2028.1830623657727</v>
      </c>
      <c r="AI33" s="20">
        <f t="shared" si="28"/>
        <v>2294.0525788725413</v>
      </c>
      <c r="AJ33" s="20">
        <f t="shared" si="28"/>
        <v>3006.0868795481897</v>
      </c>
      <c r="AK33" s="20">
        <f t="shared" si="28"/>
        <v>3010.5175375334657</v>
      </c>
      <c r="AL33" s="20">
        <f t="shared" si="28"/>
        <v>2909.9644394822335</v>
      </c>
      <c r="AM33" s="20">
        <f t="shared" si="28"/>
        <v>2591.6604062909132</v>
      </c>
      <c r="AN33" s="20">
        <f t="shared" si="28"/>
        <v>2747.2868459772421</v>
      </c>
    </row>
    <row r="34" spans="1:40" x14ac:dyDescent="0.25">
      <c r="A34" s="25" t="s">
        <v>46</v>
      </c>
      <c r="B34" s="20">
        <f t="shared" ref="B34:I34" si="29">B50</f>
        <v>1346.2370627380933</v>
      </c>
      <c r="C34" s="20">
        <f t="shared" si="29"/>
        <v>259.95655428313518</v>
      </c>
      <c r="D34" s="20">
        <f t="shared" si="29"/>
        <v>1799.9688188105395</v>
      </c>
      <c r="E34" s="20">
        <f t="shared" si="29"/>
        <v>-45.001905563827854</v>
      </c>
      <c r="F34" s="20">
        <f t="shared" si="29"/>
        <v>937.91781317767845</v>
      </c>
      <c r="G34" s="20">
        <f t="shared" si="29"/>
        <v>702.89460483364201</v>
      </c>
      <c r="H34" s="20">
        <f t="shared" si="29"/>
        <v>3287.8953106217632</v>
      </c>
      <c r="I34" s="20">
        <f t="shared" si="29"/>
        <v>1381.5183867677422</v>
      </c>
      <c r="J34" s="20">
        <f t="shared" ref="J34" si="30">J50</f>
        <v>313.18196506743232</v>
      </c>
      <c r="K34" s="19"/>
      <c r="L34" s="20">
        <f t="shared" ref="L34:S34" si="31">L50</f>
        <v>43.289675840606733</v>
      </c>
      <c r="M34" s="20">
        <f t="shared" si="31"/>
        <v>55.233239674517868</v>
      </c>
      <c r="N34" s="20">
        <f t="shared" si="31"/>
        <v>68.517091273984946</v>
      </c>
      <c r="O34" s="20">
        <f t="shared" si="31"/>
        <v>2.0825478934355264</v>
      </c>
      <c r="P34" s="20">
        <f t="shared" si="31"/>
        <v>35.413817993932966</v>
      </c>
      <c r="Q34" s="20">
        <f t="shared" si="31"/>
        <v>26.584213871557498</v>
      </c>
      <c r="R34" s="20">
        <f t="shared" si="31"/>
        <v>58.401611681485427</v>
      </c>
      <c r="S34" s="20">
        <f t="shared" si="31"/>
        <v>37.203352358612236</v>
      </c>
      <c r="T34" s="20">
        <f t="shared" ref="T34" si="32">T50</f>
        <v>33.385137898312912</v>
      </c>
      <c r="U34" s="19"/>
      <c r="V34" s="20">
        <f t="shared" ref="V34:AC34" si="33">V50</f>
        <v>2518.4843411631668</v>
      </c>
      <c r="W34" s="20">
        <f t="shared" si="33"/>
        <v>2172.0659134392959</v>
      </c>
      <c r="X34" s="20">
        <f t="shared" si="33"/>
        <v>2397.7737831392519</v>
      </c>
      <c r="Y34" s="20">
        <f t="shared" si="33"/>
        <v>87.34948682531811</v>
      </c>
      <c r="Z34" s="20">
        <f t="shared" si="33"/>
        <v>1462.9954101345118</v>
      </c>
      <c r="AA34" s="20">
        <f t="shared" si="33"/>
        <v>1173.0218226219906</v>
      </c>
      <c r="AB34" s="20">
        <f t="shared" si="33"/>
        <v>4528.7367289812519</v>
      </c>
      <c r="AC34" s="20">
        <f t="shared" si="33"/>
        <v>1976.2362093527233</v>
      </c>
      <c r="AD34" s="20">
        <f t="shared" ref="AD34" si="34">AD50</f>
        <v>420.34953160568705</v>
      </c>
      <c r="AE34" s="19"/>
      <c r="AF34" s="20">
        <f t="shared" ref="AF34:AM34" si="35">AF50</f>
        <v>147.83764713666145</v>
      </c>
      <c r="AG34" s="20">
        <f t="shared" si="35"/>
        <v>-41.738639523987864</v>
      </c>
      <c r="AH34" s="20">
        <f t="shared" si="35"/>
        <v>185.52282821575591</v>
      </c>
      <c r="AI34" s="20">
        <f t="shared" si="35"/>
        <v>4.6056422058126438</v>
      </c>
      <c r="AJ34" s="20">
        <f t="shared" si="35"/>
        <v>138.37932078264188</v>
      </c>
      <c r="AK34" s="20">
        <f t="shared" si="35"/>
        <v>131.27196529758706</v>
      </c>
      <c r="AL34" s="20">
        <f t="shared" si="35"/>
        <v>511.33596136019753</v>
      </c>
      <c r="AM34" s="20">
        <f t="shared" si="35"/>
        <v>207.89690827401694</v>
      </c>
      <c r="AN34" s="20">
        <f t="shared" ref="AN34" si="36">AN50</f>
        <v>49.161783885294305</v>
      </c>
    </row>
    <row r="35" spans="1:40" x14ac:dyDescent="0.25">
      <c r="A35" s="25" t="s">
        <v>47</v>
      </c>
      <c r="B35" s="20">
        <f>-B34*WACC!C13</f>
        <v>-673.11853136904665</v>
      </c>
      <c r="C35" s="20">
        <f>-C34*WACC!D13</f>
        <v>-129.97827714156759</v>
      </c>
      <c r="D35" s="20">
        <f>-D34*WACC!E13</f>
        <v>-899.98440940526973</v>
      </c>
      <c r="E35" s="20">
        <f>-E34*WACC!F13</f>
        <v>22.500952781913927</v>
      </c>
      <c r="F35" s="20">
        <f>-F34*WACC!G13</f>
        <v>-468.95890658883923</v>
      </c>
      <c r="G35" s="20">
        <f>-G34*WACC!H13</f>
        <v>-351.447302416821</v>
      </c>
      <c r="H35" s="20">
        <f>-H34*WACC!I13</f>
        <v>-1643.9476553108816</v>
      </c>
      <c r="I35" s="20">
        <f>-I34*WACC!J13</f>
        <v>-690.75919338387109</v>
      </c>
      <c r="J35" s="20">
        <f>-J34*WACC!K13</f>
        <v>-156.59098253371616</v>
      </c>
      <c r="K35" s="19"/>
      <c r="L35" s="20">
        <f>-L34*WACC!C13</f>
        <v>-21.644837920303367</v>
      </c>
      <c r="M35" s="20">
        <f>-M34*WACC!D13</f>
        <v>-27.616619837258934</v>
      </c>
      <c r="N35" s="20">
        <f>-N34*WACC!E13</f>
        <v>-34.258545636992473</v>
      </c>
      <c r="O35" s="20">
        <f>-O34*WACC!F13</f>
        <v>-1.0412739467177632</v>
      </c>
      <c r="P35" s="20">
        <f>-P34*WACC!G13</f>
        <v>-17.706908996966483</v>
      </c>
      <c r="Q35" s="20">
        <f>-Q34*WACC!H13</f>
        <v>-13.292106935778749</v>
      </c>
      <c r="R35" s="20">
        <f>-R34*WACC!I13</f>
        <v>-29.200805840742714</v>
      </c>
      <c r="S35" s="20">
        <f>-S34*WACC!J13</f>
        <v>-18.601676179306118</v>
      </c>
      <c r="T35" s="20">
        <f>-T34*WACC!K13</f>
        <v>-16.692568949156456</v>
      </c>
      <c r="U35" s="19"/>
      <c r="V35" s="20">
        <f>-V34*WACC!C13</f>
        <v>-1259.2421705815834</v>
      </c>
      <c r="W35" s="20">
        <f>-W34*WACC!D13</f>
        <v>-1086.0329567196479</v>
      </c>
      <c r="X35" s="20">
        <f>-X34*WACC!E13</f>
        <v>-1198.886891569626</v>
      </c>
      <c r="Y35" s="20">
        <f>-Y34*WACC!F13</f>
        <v>-43.674743412659055</v>
      </c>
      <c r="Z35" s="20">
        <f>-Z34*WACC!G13</f>
        <v>-731.49770506725588</v>
      </c>
      <c r="AA35" s="20">
        <f>-AA34*WACC!H13</f>
        <v>-586.51091131099531</v>
      </c>
      <c r="AB35" s="20">
        <f>-AB34*WACC!I13</f>
        <v>-2264.3683644906259</v>
      </c>
      <c r="AC35" s="20">
        <f>-AC34*WACC!J13</f>
        <v>-988.11810467636167</v>
      </c>
      <c r="AD35" s="20">
        <f>-AD34*WACC!K13</f>
        <v>-210.17476580284352</v>
      </c>
      <c r="AE35" s="19"/>
      <c r="AF35" s="20">
        <f>-AF34*WACC!C13</f>
        <v>-73.918823568330723</v>
      </c>
      <c r="AG35" s="20">
        <f>-AG34*WACC!D13</f>
        <v>20.869319761993932</v>
      </c>
      <c r="AH35" s="20">
        <f>-AH34*WACC!E13</f>
        <v>-92.761414107877954</v>
      </c>
      <c r="AI35" s="20">
        <f>-AI34*WACC!F13</f>
        <v>-2.3028211029063219</v>
      </c>
      <c r="AJ35" s="20">
        <f>-AJ34*WACC!G13</f>
        <v>-69.189660391320942</v>
      </c>
      <c r="AK35" s="20">
        <f>-AK34*WACC!H13</f>
        <v>-65.635982648793529</v>
      </c>
      <c r="AL35" s="20">
        <f>-AL34*WACC!I13</f>
        <v>-255.66798068009876</v>
      </c>
      <c r="AM35" s="20">
        <f>-AM34*WACC!J13</f>
        <v>-103.94845413700847</v>
      </c>
      <c r="AN35" s="20">
        <f>-AN34*WACC!K13</f>
        <v>-24.580891942647153</v>
      </c>
    </row>
    <row r="36" spans="1:40" x14ac:dyDescent="0.25">
      <c r="A36" s="24" t="s">
        <v>48</v>
      </c>
      <c r="B36" s="20">
        <f t="shared" ref="B36:I36" si="37">B34+B35</f>
        <v>673.11853136904665</v>
      </c>
      <c r="C36" s="20">
        <f t="shared" si="37"/>
        <v>129.97827714156759</v>
      </c>
      <c r="D36" s="20">
        <f t="shared" si="37"/>
        <v>899.98440940526973</v>
      </c>
      <c r="E36" s="20">
        <f t="shared" si="37"/>
        <v>-22.500952781913927</v>
      </c>
      <c r="F36" s="20">
        <f t="shared" si="37"/>
        <v>468.95890658883923</v>
      </c>
      <c r="G36" s="20">
        <f t="shared" si="37"/>
        <v>351.447302416821</v>
      </c>
      <c r="H36" s="20">
        <f t="shared" si="37"/>
        <v>1643.9476553108816</v>
      </c>
      <c r="I36" s="20">
        <f t="shared" si="37"/>
        <v>690.75919338387109</v>
      </c>
      <c r="J36" s="20">
        <f t="shared" ref="J36" si="38">J34+J35</f>
        <v>156.59098253371616</v>
      </c>
      <c r="K36" s="19"/>
      <c r="L36" s="20">
        <f t="shared" ref="L36:S36" si="39">L34+L35</f>
        <v>21.644837920303367</v>
      </c>
      <c r="M36" s="20">
        <f t="shared" si="39"/>
        <v>27.616619837258934</v>
      </c>
      <c r="N36" s="20">
        <f t="shared" si="39"/>
        <v>34.258545636992473</v>
      </c>
      <c r="O36" s="20">
        <f t="shared" si="39"/>
        <v>1.0412739467177632</v>
      </c>
      <c r="P36" s="20">
        <f t="shared" si="39"/>
        <v>17.706908996966483</v>
      </c>
      <c r="Q36" s="20">
        <f t="shared" si="39"/>
        <v>13.292106935778749</v>
      </c>
      <c r="R36" s="20">
        <f t="shared" si="39"/>
        <v>29.200805840742714</v>
      </c>
      <c r="S36" s="20">
        <f t="shared" si="39"/>
        <v>18.601676179306118</v>
      </c>
      <c r="T36" s="20">
        <f t="shared" ref="T36" si="40">T34+T35</f>
        <v>16.692568949156456</v>
      </c>
      <c r="U36" s="19"/>
      <c r="V36" s="20">
        <f t="shared" ref="V36:AC36" si="41">V34+V35</f>
        <v>1259.2421705815834</v>
      </c>
      <c r="W36" s="20">
        <f t="shared" si="41"/>
        <v>1086.0329567196479</v>
      </c>
      <c r="X36" s="20">
        <f t="shared" si="41"/>
        <v>1198.886891569626</v>
      </c>
      <c r="Y36" s="20">
        <f t="shared" si="41"/>
        <v>43.674743412659055</v>
      </c>
      <c r="Z36" s="20">
        <f t="shared" si="41"/>
        <v>731.49770506725588</v>
      </c>
      <c r="AA36" s="20">
        <f t="shared" si="41"/>
        <v>586.51091131099531</v>
      </c>
      <c r="AB36" s="20">
        <f t="shared" si="41"/>
        <v>2264.3683644906259</v>
      </c>
      <c r="AC36" s="20">
        <f t="shared" si="41"/>
        <v>988.11810467636167</v>
      </c>
      <c r="AD36" s="20">
        <f t="shared" ref="AD36" si="42">AD34+AD35</f>
        <v>210.17476580284352</v>
      </c>
      <c r="AE36" s="19"/>
      <c r="AF36" s="20">
        <f t="shared" ref="AF36:AM36" si="43">AF34+AF35</f>
        <v>73.918823568330723</v>
      </c>
      <c r="AG36" s="20">
        <f t="shared" si="43"/>
        <v>-20.869319761993932</v>
      </c>
      <c r="AH36" s="20">
        <f t="shared" si="43"/>
        <v>92.761414107877954</v>
      </c>
      <c r="AI36" s="20">
        <f t="shared" si="43"/>
        <v>2.3028211029063219</v>
      </c>
      <c r="AJ36" s="20">
        <f t="shared" si="43"/>
        <v>69.189660391320942</v>
      </c>
      <c r="AK36" s="20">
        <f t="shared" si="43"/>
        <v>65.635982648793529</v>
      </c>
      <c r="AL36" s="20">
        <f t="shared" si="43"/>
        <v>255.66798068009876</v>
      </c>
      <c r="AM36" s="20">
        <f t="shared" si="43"/>
        <v>103.94845413700847</v>
      </c>
      <c r="AN36" s="20">
        <f t="shared" ref="AN36" si="44">AN34+AN35</f>
        <v>24.580891942647153</v>
      </c>
    </row>
    <row r="37" spans="1:40" x14ac:dyDescent="0.25">
      <c r="A37" s="23" t="s">
        <v>81</v>
      </c>
      <c r="B37" s="20">
        <f t="shared" ref="B37:I37" si="45">B31-B32+B33+B36</f>
        <v>36758.966618599807</v>
      </c>
      <c r="C37" s="20">
        <f t="shared" si="45"/>
        <v>33217.87371578694</v>
      </c>
      <c r="D37" s="20">
        <f t="shared" si="45"/>
        <v>45070.962108130814</v>
      </c>
      <c r="E37" s="20">
        <f t="shared" si="45"/>
        <v>43632.070538632943</v>
      </c>
      <c r="F37" s="20">
        <f t="shared" si="45"/>
        <v>48415.650530637446</v>
      </c>
      <c r="G37" s="20">
        <f t="shared" si="45"/>
        <v>48482.37496860572</v>
      </c>
      <c r="H37" s="20">
        <f t="shared" si="45"/>
        <v>68085.10526625831</v>
      </c>
      <c r="I37" s="20">
        <f t="shared" si="45"/>
        <v>56638.493202528429</v>
      </c>
      <c r="J37" s="20">
        <f t="shared" ref="J37" si="46">J31-J32+J33+J36</f>
        <v>50074.386025865053</v>
      </c>
      <c r="K37" s="19"/>
      <c r="L37" s="20">
        <f t="shared" ref="L37:S37" si="47">L31-L32+L33+L36</f>
        <v>1454.5889616853804</v>
      </c>
      <c r="M37" s="20">
        <f t="shared" si="47"/>
        <v>1806.1919793282916</v>
      </c>
      <c r="N37" s="20">
        <f t="shared" si="47"/>
        <v>2132.9993958358846</v>
      </c>
      <c r="O37" s="20">
        <f t="shared" si="47"/>
        <v>1979.1527424546593</v>
      </c>
      <c r="P37" s="20">
        <f t="shared" si="47"/>
        <v>2169.223118244417</v>
      </c>
      <c r="Q37" s="20">
        <f t="shared" si="47"/>
        <v>2152.8919228122591</v>
      </c>
      <c r="R37" s="20">
        <f t="shared" si="47"/>
        <v>2162.7742794214792</v>
      </c>
      <c r="S37" s="20">
        <f t="shared" si="47"/>
        <v>4011.3429235690455</v>
      </c>
      <c r="T37" s="20">
        <f t="shared" ref="T37" si="48">T31-T32+T33+T36</f>
        <v>3990.583889730824</v>
      </c>
      <c r="U37" s="19"/>
      <c r="V37" s="20">
        <f t="shared" ref="V37:AC37" si="49">V31-V32+V33+V36</f>
        <v>63102.420915768496</v>
      </c>
      <c r="W37" s="20">
        <f t="shared" si="49"/>
        <v>62516.20509181136</v>
      </c>
      <c r="X37" s="20">
        <f t="shared" si="49"/>
        <v>72086.588721774722</v>
      </c>
      <c r="Y37" s="20">
        <f t="shared" si="49"/>
        <v>69869.007464078561</v>
      </c>
      <c r="Z37" s="20">
        <f t="shared" si="49"/>
        <v>78258.075801952073</v>
      </c>
      <c r="AA37" s="20">
        <f t="shared" si="49"/>
        <v>83822.010541287775</v>
      </c>
      <c r="AB37" s="20">
        <f t="shared" si="49"/>
        <v>99345.240862990002</v>
      </c>
      <c r="AC37" s="20">
        <f t="shared" si="49"/>
        <v>90158.205780820033</v>
      </c>
      <c r="AD37" s="20">
        <f t="shared" ref="AD37" si="50">AD31-AD32+AD33+AD36</f>
        <v>85836.42435008529</v>
      </c>
      <c r="AE37" s="19"/>
      <c r="AF37" s="20">
        <f t="shared" ref="AF37:AM37" si="51">AF31-AF32+AF33+AF36</f>
        <v>5302.9851679110971</v>
      </c>
      <c r="AG37" s="20">
        <f t="shared" si="51"/>
        <v>6429.1614109287175</v>
      </c>
      <c r="AH37" s="20">
        <f t="shared" si="51"/>
        <v>8820.0201824745982</v>
      </c>
      <c r="AI37" s="20">
        <f t="shared" si="51"/>
        <v>10127.320033890568</v>
      </c>
      <c r="AJ37" s="20">
        <f t="shared" si="51"/>
        <v>17048.383931992146</v>
      </c>
      <c r="AK37" s="20">
        <f t="shared" si="51"/>
        <v>18862.516097300078</v>
      </c>
      <c r="AL37" s="20">
        <f t="shared" si="51"/>
        <v>17404.161598246272</v>
      </c>
      <c r="AM37" s="20">
        <f t="shared" si="51"/>
        <v>10093.599619846989</v>
      </c>
      <c r="AN37" s="20">
        <f t="shared" ref="AN37" si="52">AN31-AN32+AN33+AN36</f>
        <v>11445.612235478444</v>
      </c>
    </row>
    <row r="38" spans="1:40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9"/>
      <c r="L38" s="18"/>
      <c r="M38" s="18"/>
      <c r="N38" s="18"/>
      <c r="O38" s="18"/>
      <c r="P38" s="18"/>
      <c r="Q38" s="18"/>
      <c r="R38" s="18"/>
      <c r="S38" s="18"/>
      <c r="T38" s="18"/>
      <c r="U38" s="19"/>
      <c r="V38" s="18"/>
      <c r="W38" s="18"/>
      <c r="X38" s="18"/>
      <c r="Y38" s="18"/>
      <c r="Z38" s="18"/>
      <c r="AA38" s="18"/>
      <c r="AB38" s="18"/>
      <c r="AC38" s="18"/>
      <c r="AD38" s="18"/>
      <c r="AE38" s="19"/>
      <c r="AF38" s="18"/>
      <c r="AG38" s="18"/>
      <c r="AH38" s="18"/>
      <c r="AI38" s="18"/>
      <c r="AJ38" s="18"/>
      <c r="AK38" s="18"/>
      <c r="AL38" s="18"/>
      <c r="AM38" s="18"/>
      <c r="AN38" s="18"/>
    </row>
    <row r="39" spans="1:40" x14ac:dyDescent="0.25">
      <c r="A39" s="21"/>
    </row>
    <row r="40" spans="1:40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V40" s="14"/>
      <c r="W40" s="14"/>
      <c r="X40" s="14"/>
      <c r="Y40" s="14"/>
      <c r="Z40" s="14"/>
      <c r="AA40" s="14"/>
      <c r="AB40" s="14"/>
      <c r="AC40" s="14"/>
      <c r="AD40" s="14"/>
    </row>
    <row r="41" spans="1:40" x14ac:dyDescent="0.25">
      <c r="A41" s="21" t="s">
        <v>58</v>
      </c>
      <c r="B41" s="17">
        <f>B33</f>
        <v>13552.159236430467</v>
      </c>
      <c r="C41" s="17">
        <f t="shared" ref="C41:I41" si="53">C33</f>
        <v>13430.776845432367</v>
      </c>
      <c r="D41" s="17">
        <f t="shared" si="53"/>
        <v>17187.140322234143</v>
      </c>
      <c r="E41" s="17">
        <f t="shared" si="53"/>
        <v>17620.301635192616</v>
      </c>
      <c r="F41" s="17">
        <f t="shared" si="53"/>
        <v>17294.12367474004</v>
      </c>
      <c r="G41" s="17">
        <f t="shared" si="53"/>
        <v>16163.064019042389</v>
      </c>
      <c r="H41" s="17">
        <f t="shared" si="53"/>
        <v>18093.737564431143</v>
      </c>
      <c r="I41" s="17">
        <f t="shared" si="53"/>
        <v>16583.249717394283</v>
      </c>
      <c r="J41" s="17">
        <f t="shared" ref="J41" si="54">J33</f>
        <v>16039.788484424253</v>
      </c>
      <c r="L41" s="17">
        <f>L33</f>
        <v>466.09499880486351</v>
      </c>
      <c r="M41" s="17">
        <f t="shared" ref="M41:S41" si="55">M33</f>
        <v>609.10510494819778</v>
      </c>
      <c r="N41" s="17">
        <f t="shared" si="55"/>
        <v>766.43999917384428</v>
      </c>
      <c r="O41" s="17">
        <f t="shared" si="55"/>
        <v>709.24646604071734</v>
      </c>
      <c r="P41" s="17">
        <f t="shared" si="55"/>
        <v>696.34121781913871</v>
      </c>
      <c r="Q41" s="17">
        <f t="shared" si="55"/>
        <v>641.45210513244683</v>
      </c>
      <c r="R41" s="17">
        <f t="shared" si="55"/>
        <v>519.81396634259363</v>
      </c>
      <c r="S41" s="17">
        <f t="shared" si="55"/>
        <v>1248.0674599072861</v>
      </c>
      <c r="T41" s="17">
        <f t="shared" ref="T41" si="56">T33</f>
        <v>1310.2932213200077</v>
      </c>
      <c r="V41" s="17">
        <f>V33</f>
        <v>20461.701356610829</v>
      </c>
      <c r="W41" s="17">
        <f t="shared" ref="W41:AC41" si="57">W33</f>
        <v>22182.779642120186</v>
      </c>
      <c r="X41" s="17">
        <f t="shared" si="57"/>
        <v>26352.362616226241</v>
      </c>
      <c r="Y41" s="17">
        <f t="shared" si="57"/>
        <v>26019.040319894117</v>
      </c>
      <c r="Z41" s="17">
        <f t="shared" si="57"/>
        <v>26782.956227892628</v>
      </c>
      <c r="AA41" s="17">
        <f t="shared" si="57"/>
        <v>26742.5443382917</v>
      </c>
      <c r="AB41" s="17">
        <f t="shared" si="57"/>
        <v>25399.624029744031</v>
      </c>
      <c r="AC41" s="17">
        <f t="shared" si="57"/>
        <v>24553.605416407521</v>
      </c>
      <c r="AD41" s="17">
        <f t="shared" ref="AD41" si="58">AD33</f>
        <v>25500.631448278498</v>
      </c>
      <c r="AF41" s="17">
        <f>AF33</f>
        <v>946.09240815383851</v>
      </c>
      <c r="AG41" s="17">
        <f t="shared" ref="AG41:AM41" si="59">AG33</f>
        <v>1433.9624074992523</v>
      </c>
      <c r="AH41" s="17">
        <f t="shared" si="59"/>
        <v>2028.1830623657727</v>
      </c>
      <c r="AI41" s="17">
        <f t="shared" si="59"/>
        <v>2294.0525788725413</v>
      </c>
      <c r="AJ41" s="17">
        <f t="shared" si="59"/>
        <v>3006.0868795481897</v>
      </c>
      <c r="AK41" s="17">
        <f t="shared" si="59"/>
        <v>3010.5175375334657</v>
      </c>
      <c r="AL41" s="17">
        <f t="shared" si="59"/>
        <v>2909.9644394822335</v>
      </c>
      <c r="AM41" s="17">
        <f t="shared" si="59"/>
        <v>2591.6604062909132</v>
      </c>
      <c r="AN41" s="17">
        <f t="shared" ref="AN41" si="60">AN33</f>
        <v>2747.2868459772421</v>
      </c>
    </row>
    <row r="42" spans="1:40" x14ac:dyDescent="0.25">
      <c r="A42" s="21" t="s">
        <v>59</v>
      </c>
      <c r="B42" s="1">
        <f>B17</f>
        <v>-9707.8929900000003</v>
      </c>
      <c r="C42" s="1">
        <f t="shared" ref="C42:I42" si="61">C17</f>
        <v>-10272.503360000001</v>
      </c>
      <c r="D42" s="1">
        <f t="shared" si="61"/>
        <v>-11067.27792</v>
      </c>
      <c r="E42" s="1">
        <f t="shared" si="61"/>
        <v>-11998.9159</v>
      </c>
      <c r="F42" s="1">
        <f t="shared" si="61"/>
        <v>-13629.61738</v>
      </c>
      <c r="G42" s="1">
        <f t="shared" si="61"/>
        <v>-14092.940909999999</v>
      </c>
      <c r="H42" s="1">
        <f t="shared" si="61"/>
        <v>-16959.922709999999</v>
      </c>
      <c r="I42" s="1">
        <f t="shared" si="61"/>
        <v>-17259.009579999998</v>
      </c>
      <c r="J42" s="1">
        <f t="shared" ref="J42" si="62">J17</f>
        <v>-18359.288211999996</v>
      </c>
      <c r="L42" s="1">
        <f t="shared" ref="L42:S42" si="63">L17</f>
        <v>-534.26691999999991</v>
      </c>
      <c r="M42" s="1">
        <f t="shared" si="63"/>
        <v>-620.77354999999989</v>
      </c>
      <c r="N42" s="1">
        <f t="shared" si="63"/>
        <v>-655.81359999999995</v>
      </c>
      <c r="O42" s="1">
        <f t="shared" si="63"/>
        <v>-692.88579000000016</v>
      </c>
      <c r="P42" s="1">
        <f t="shared" si="63"/>
        <v>-776.41384999999991</v>
      </c>
      <c r="Q42" s="1">
        <f t="shared" si="63"/>
        <v>-792.4729699999998</v>
      </c>
      <c r="R42" s="1">
        <f t="shared" si="63"/>
        <v>-814.18895000000009</v>
      </c>
      <c r="S42" s="1">
        <f t="shared" si="63"/>
        <v>-1270.1833799999999</v>
      </c>
      <c r="T42" s="1">
        <f t="shared" ref="T42" si="64">T17</f>
        <v>-1373.7676599999998</v>
      </c>
      <c r="V42" s="1">
        <f t="shared" ref="V42:AC42" si="65">V17</f>
        <v>-20639.840090000002</v>
      </c>
      <c r="W42" s="1">
        <f t="shared" si="65"/>
        <v>-18809.72309</v>
      </c>
      <c r="X42" s="1">
        <f t="shared" si="65"/>
        <v>-21156.908479999998</v>
      </c>
      <c r="Y42" s="1">
        <f t="shared" si="65"/>
        <v>-22645.19831</v>
      </c>
      <c r="Z42" s="1">
        <f t="shared" si="65"/>
        <v>-24350.968769999999</v>
      </c>
      <c r="AA42" s="1">
        <f t="shared" si="65"/>
        <v>-26889.58612</v>
      </c>
      <c r="AB42" s="1">
        <f t="shared" si="65"/>
        <v>-27865.888339999998</v>
      </c>
      <c r="AC42" s="1">
        <f t="shared" si="65"/>
        <v>-32082.80704</v>
      </c>
      <c r="AD42" s="1">
        <f t="shared" ref="AD42" si="66">AD17</f>
        <v>-35673.151488000003</v>
      </c>
      <c r="AF42" s="1">
        <f t="shared" ref="AF42:AM42" si="67">AF17</f>
        <v>-3235</v>
      </c>
      <c r="AG42" s="1">
        <f t="shared" si="67"/>
        <v>-4211</v>
      </c>
      <c r="AH42" s="1">
        <f t="shared" si="67"/>
        <v>-4897</v>
      </c>
      <c r="AI42" s="1">
        <f t="shared" si="67"/>
        <v>-5974</v>
      </c>
      <c r="AJ42" s="1">
        <f t="shared" si="67"/>
        <v>-11084</v>
      </c>
      <c r="AK42" s="1">
        <f t="shared" si="67"/>
        <v>-12456</v>
      </c>
      <c r="AL42" s="1">
        <f t="shared" si="67"/>
        <v>-9240</v>
      </c>
      <c r="AM42" s="1">
        <f t="shared" si="67"/>
        <v>-3966</v>
      </c>
      <c r="AN42" s="1">
        <f t="shared" ref="AN42" si="68">AN17</f>
        <v>-6028.3992300000009</v>
      </c>
    </row>
    <row r="43" spans="1:40" x14ac:dyDescent="0.25">
      <c r="A43" s="21" t="s">
        <v>60</v>
      </c>
      <c r="B43" s="1">
        <f t="shared" ref="B43:I43" si="69">B28</f>
        <v>9011.4575163743411</v>
      </c>
      <c r="C43" s="1">
        <f t="shared" si="69"/>
        <v>8648.0716627438633</v>
      </c>
      <c r="D43" s="1">
        <f t="shared" si="69"/>
        <v>10816.647803193062</v>
      </c>
      <c r="E43" s="1">
        <f t="shared" si="69"/>
        <v>14162.859355319799</v>
      </c>
      <c r="F43" s="1">
        <f t="shared" si="69"/>
        <v>14365.516765304212</v>
      </c>
      <c r="G43" s="1">
        <f t="shared" si="69"/>
        <v>15883.388023450481</v>
      </c>
      <c r="H43" s="1">
        <f t="shared" si="69"/>
        <v>22071.793956417987</v>
      </c>
      <c r="I43" s="1">
        <f t="shared" si="69"/>
        <v>18191.172615906951</v>
      </c>
      <c r="J43" s="1">
        <f t="shared" ref="J43" si="70">J28</f>
        <v>14631.369445882381</v>
      </c>
      <c r="L43" s="1">
        <f t="shared" ref="L43:S43" si="71">L28</f>
        <v>309.9281234117845</v>
      </c>
      <c r="M43" s="1">
        <f t="shared" si="71"/>
        <v>392.20252546497886</v>
      </c>
      <c r="N43" s="1">
        <f t="shared" si="71"/>
        <v>482.35549241535512</v>
      </c>
      <c r="O43" s="1">
        <f t="shared" si="71"/>
        <v>570.07866010248779</v>
      </c>
      <c r="P43" s="1">
        <f t="shared" si="71"/>
        <v>578.42199044546601</v>
      </c>
      <c r="Q43" s="1">
        <f t="shared" si="71"/>
        <v>630.35280144126045</v>
      </c>
      <c r="R43" s="1">
        <f t="shared" si="71"/>
        <v>634.09932414054174</v>
      </c>
      <c r="S43" s="1">
        <f t="shared" si="71"/>
        <v>1369.0809091330148</v>
      </c>
      <c r="T43" s="1">
        <f t="shared" ref="T43" si="72">T28</f>
        <v>1195.2392154164068</v>
      </c>
      <c r="V43" s="1">
        <f t="shared" ref="V43:AC43" si="73">V28</f>
        <v>13605.931665277905</v>
      </c>
      <c r="W43" s="1">
        <f t="shared" si="73"/>
        <v>14283.482648224679</v>
      </c>
      <c r="X43" s="1">
        <f t="shared" si="73"/>
        <v>16584.738348415241</v>
      </c>
      <c r="Y43" s="1">
        <f t="shared" si="73"/>
        <v>20913.603878099966</v>
      </c>
      <c r="Z43" s="1">
        <f t="shared" si="73"/>
        <v>22247.499436942926</v>
      </c>
      <c r="AA43" s="1">
        <f t="shared" si="73"/>
        <v>26279.807340921594</v>
      </c>
      <c r="AB43" s="1">
        <f t="shared" si="73"/>
        <v>30983.939396637248</v>
      </c>
      <c r="AC43" s="1">
        <f t="shared" si="73"/>
        <v>26934.339293234763</v>
      </c>
      <c r="AD43" s="1">
        <f t="shared" ref="AD43" si="74">AD28</f>
        <v>23261.476308454083</v>
      </c>
      <c r="AF43" s="1">
        <f t="shared" ref="AF43:AM43" si="75">AF28</f>
        <v>629.1006026349055</v>
      </c>
      <c r="AG43" s="1">
        <f t="shared" si="75"/>
        <v>923.32780184280068</v>
      </c>
      <c r="AH43" s="1">
        <f t="shared" si="75"/>
        <v>1276.4276927227872</v>
      </c>
      <c r="AI43" s="1">
        <f t="shared" si="75"/>
        <v>1843.9153143319795</v>
      </c>
      <c r="AJ43" s="1">
        <f t="shared" si="75"/>
        <v>2497.0326498350123</v>
      </c>
      <c r="AK43" s="1">
        <f t="shared" si="75"/>
        <v>2958.4253421078579</v>
      </c>
      <c r="AL43" s="1">
        <f t="shared" si="75"/>
        <v>3549.7439542295315</v>
      </c>
      <c r="AM43" s="1">
        <f t="shared" si="75"/>
        <v>2842.9495193091425</v>
      </c>
      <c r="AN43" s="1">
        <f t="shared" ref="AN43" si="76">AN28</f>
        <v>2506.0535465501712</v>
      </c>
    </row>
    <row r="44" spans="1:40" x14ac:dyDescent="0.25">
      <c r="A44" s="21" t="s">
        <v>67</v>
      </c>
      <c r="B44" s="1">
        <f>B41-B42+B43</f>
        <v>32271.50974280481</v>
      </c>
      <c r="C44" s="1">
        <f t="shared" ref="C44:I44" si="77">C41-C42+C43</f>
        <v>32351.351868176233</v>
      </c>
      <c r="D44" s="1">
        <f t="shared" si="77"/>
        <v>39071.066045427207</v>
      </c>
      <c r="E44" s="1">
        <f t="shared" si="77"/>
        <v>43782.076890512413</v>
      </c>
      <c r="F44" s="1">
        <f t="shared" si="77"/>
        <v>45289.257820044251</v>
      </c>
      <c r="G44" s="1">
        <f t="shared" si="77"/>
        <v>46139.392952492868</v>
      </c>
      <c r="H44" s="1">
        <f t="shared" si="77"/>
        <v>57125.454230849122</v>
      </c>
      <c r="I44" s="1">
        <f t="shared" si="77"/>
        <v>52033.431913301232</v>
      </c>
      <c r="J44" s="1">
        <f t="shared" ref="J44" si="78">J41-J42+J43</f>
        <v>49030.446142306631</v>
      </c>
      <c r="L44" s="1">
        <f t="shared" ref="L44:S44" si="79">L41-L42+L43</f>
        <v>1310.2900422166479</v>
      </c>
      <c r="M44" s="1">
        <f t="shared" si="79"/>
        <v>1622.0811804131765</v>
      </c>
      <c r="N44" s="1">
        <f t="shared" si="79"/>
        <v>1904.6090915891991</v>
      </c>
      <c r="O44" s="1">
        <f t="shared" si="79"/>
        <v>1972.2109161432054</v>
      </c>
      <c r="P44" s="1">
        <f t="shared" si="79"/>
        <v>2051.177058264605</v>
      </c>
      <c r="Q44" s="1">
        <f t="shared" si="79"/>
        <v>2064.2778765737071</v>
      </c>
      <c r="R44" s="1">
        <f t="shared" si="79"/>
        <v>1968.1022404831356</v>
      </c>
      <c r="S44" s="1">
        <f t="shared" si="79"/>
        <v>3887.3317490403006</v>
      </c>
      <c r="T44" s="1">
        <f t="shared" ref="T44" si="80">T41-T42+T43</f>
        <v>3879.3000967364142</v>
      </c>
      <c r="V44" s="1">
        <f t="shared" ref="V44:AC44" si="81">V41-V42+V43</f>
        <v>54707.473111888743</v>
      </c>
      <c r="W44" s="1">
        <f t="shared" si="81"/>
        <v>55275.985380344864</v>
      </c>
      <c r="X44" s="1">
        <f t="shared" si="81"/>
        <v>64094.009444641473</v>
      </c>
      <c r="Y44" s="1">
        <f t="shared" si="81"/>
        <v>69577.842507994079</v>
      </c>
      <c r="Z44" s="1">
        <f t="shared" si="81"/>
        <v>73381.424434835557</v>
      </c>
      <c r="AA44" s="1">
        <f t="shared" si="81"/>
        <v>79911.937799213294</v>
      </c>
      <c r="AB44" s="1">
        <f t="shared" si="81"/>
        <v>84249.451766381273</v>
      </c>
      <c r="AC44" s="1">
        <f t="shared" si="81"/>
        <v>83570.751749642281</v>
      </c>
      <c r="AD44" s="1">
        <f t="shared" ref="AD44" si="82">AD41-AD42+AD43</f>
        <v>84435.259244732588</v>
      </c>
      <c r="AF44" s="1">
        <f t="shared" ref="AF44:AM44" si="83">AF41-AF42+AF43</f>
        <v>4810.1930107887438</v>
      </c>
      <c r="AG44" s="1">
        <f t="shared" si="83"/>
        <v>6568.2902093420535</v>
      </c>
      <c r="AH44" s="1">
        <f t="shared" si="83"/>
        <v>8201.610755088559</v>
      </c>
      <c r="AI44" s="1">
        <f t="shared" si="83"/>
        <v>10111.967893204521</v>
      </c>
      <c r="AJ44" s="1">
        <f t="shared" si="83"/>
        <v>16587.119529383202</v>
      </c>
      <c r="AK44" s="1">
        <f t="shared" si="83"/>
        <v>18424.942879641323</v>
      </c>
      <c r="AL44" s="1">
        <f t="shared" si="83"/>
        <v>15699.708393711764</v>
      </c>
      <c r="AM44" s="1">
        <f t="shared" si="83"/>
        <v>9400.6099256000562</v>
      </c>
      <c r="AN44" s="1">
        <f t="shared" ref="AN44" si="84">AN41-AN42+AN43</f>
        <v>11281.739622527413</v>
      </c>
    </row>
    <row r="45" spans="1:40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L45" s="14"/>
      <c r="M45" s="14"/>
      <c r="N45" s="14"/>
      <c r="O45" s="14"/>
      <c r="P45" s="14"/>
      <c r="Q45" s="14"/>
      <c r="R45" s="14"/>
      <c r="S45" s="14"/>
      <c r="T45" s="14"/>
      <c r="V45" s="14"/>
      <c r="W45" s="14"/>
      <c r="X45" s="14"/>
      <c r="Y45" s="14"/>
      <c r="Z45" s="14"/>
      <c r="AA45" s="14"/>
      <c r="AB45" s="14"/>
      <c r="AC45" s="14"/>
      <c r="AD45" s="14"/>
      <c r="AF45" s="14"/>
      <c r="AG45" s="14"/>
      <c r="AH45" s="14"/>
      <c r="AI45" s="14"/>
      <c r="AJ45" s="14"/>
      <c r="AK45" s="14"/>
      <c r="AL45" s="14"/>
      <c r="AM45" s="14"/>
      <c r="AN45" s="14"/>
    </row>
    <row r="46" spans="1:40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L46" s="14"/>
      <c r="M46" s="14"/>
      <c r="N46" s="14"/>
      <c r="O46" s="14"/>
      <c r="P46" s="14"/>
      <c r="Q46" s="14"/>
      <c r="R46" s="14"/>
      <c r="S46" s="14"/>
      <c r="T46" s="14"/>
      <c r="V46" s="14"/>
      <c r="W46" s="14"/>
      <c r="X46" s="14"/>
      <c r="Y46" s="14"/>
      <c r="Z46" s="14"/>
      <c r="AA46" s="14"/>
      <c r="AB46" s="14"/>
      <c r="AC46" s="14"/>
      <c r="AD46" s="14"/>
      <c r="AF46" s="14"/>
      <c r="AG46" s="14"/>
      <c r="AH46" s="14"/>
      <c r="AI46" s="14"/>
      <c r="AJ46" s="14"/>
      <c r="AK46" s="14"/>
      <c r="AL46" s="14"/>
      <c r="AM46" s="14"/>
      <c r="AN46" s="14"/>
    </row>
    <row r="47" spans="1:40" x14ac:dyDescent="0.25">
      <c r="A47" s="21" t="s">
        <v>73</v>
      </c>
      <c r="B47" s="1">
        <f t="shared" ref="B47:I47" si="85">B37-B44</f>
        <v>4487.4568757949964</v>
      </c>
      <c r="C47" s="1">
        <f t="shared" si="85"/>
        <v>866.52184761070748</v>
      </c>
      <c r="D47" s="1">
        <f t="shared" si="85"/>
        <v>5999.8960627036067</v>
      </c>
      <c r="E47" s="1">
        <f t="shared" si="85"/>
        <v>-150.00635187947046</v>
      </c>
      <c r="F47" s="1">
        <f t="shared" si="85"/>
        <v>3126.3927105931944</v>
      </c>
      <c r="G47" s="1">
        <f t="shared" si="85"/>
        <v>2342.9820161128519</v>
      </c>
      <c r="H47" s="1">
        <f t="shared" si="85"/>
        <v>10959.651035409188</v>
      </c>
      <c r="I47" s="1">
        <f t="shared" si="85"/>
        <v>4605.0612892271965</v>
      </c>
      <c r="J47" s="1">
        <f t="shared" ref="J47" si="86">J37-J44</f>
        <v>1043.9398835584216</v>
      </c>
      <c r="L47" s="1">
        <f t="shared" ref="L47:S47" si="87">L37-L44</f>
        <v>144.29891946873249</v>
      </c>
      <c r="M47" s="1">
        <f t="shared" si="87"/>
        <v>184.11079891511508</v>
      </c>
      <c r="N47" s="1">
        <f t="shared" si="87"/>
        <v>228.39030424668545</v>
      </c>
      <c r="O47" s="1">
        <f t="shared" si="87"/>
        <v>6.9418263114539513</v>
      </c>
      <c r="P47" s="1">
        <f t="shared" si="87"/>
        <v>118.04605997981207</v>
      </c>
      <c r="Q47" s="1">
        <f t="shared" si="87"/>
        <v>88.614046238551964</v>
      </c>
      <c r="R47" s="1">
        <f t="shared" si="87"/>
        <v>194.67203893834358</v>
      </c>
      <c r="S47" s="1">
        <f t="shared" si="87"/>
        <v>124.01117452874496</v>
      </c>
      <c r="T47" s="1">
        <f t="shared" ref="T47" si="88">T37-T44</f>
        <v>111.28379299440985</v>
      </c>
      <c r="V47" s="1">
        <f t="shared" ref="V47:AC47" si="89">V37-V44</f>
        <v>8394.9478038797533</v>
      </c>
      <c r="W47" s="1">
        <f t="shared" si="89"/>
        <v>7240.2197114664959</v>
      </c>
      <c r="X47" s="1">
        <f t="shared" si="89"/>
        <v>7992.579277133249</v>
      </c>
      <c r="Y47" s="1">
        <f t="shared" si="89"/>
        <v>291.16495608448167</v>
      </c>
      <c r="Z47" s="1">
        <f t="shared" si="89"/>
        <v>4876.6513671165158</v>
      </c>
      <c r="AA47" s="1">
        <f t="shared" si="89"/>
        <v>3910.0727420744806</v>
      </c>
      <c r="AB47" s="1">
        <f t="shared" si="89"/>
        <v>15095.789096608729</v>
      </c>
      <c r="AC47" s="1">
        <f t="shared" si="89"/>
        <v>6587.4540311777528</v>
      </c>
      <c r="AD47" s="1">
        <f t="shared" ref="AD47" si="90">AD37-AD44</f>
        <v>1401.1651053527021</v>
      </c>
      <c r="AF47" s="1">
        <f t="shared" ref="AF47:AM47" si="91">AF37-AF44</f>
        <v>492.79215712235327</v>
      </c>
      <c r="AG47" s="1">
        <f t="shared" si="91"/>
        <v>-139.12879841333597</v>
      </c>
      <c r="AH47" s="1">
        <f t="shared" si="91"/>
        <v>618.40942738603917</v>
      </c>
      <c r="AI47" s="1">
        <f t="shared" si="91"/>
        <v>15.352140686047278</v>
      </c>
      <c r="AJ47" s="1">
        <f t="shared" si="91"/>
        <v>461.26440260894378</v>
      </c>
      <c r="AK47" s="1">
        <f t="shared" si="91"/>
        <v>437.57321765875531</v>
      </c>
      <c r="AL47" s="1">
        <f t="shared" si="91"/>
        <v>1704.4532045345077</v>
      </c>
      <c r="AM47" s="1">
        <f t="shared" si="91"/>
        <v>692.98969424693314</v>
      </c>
      <c r="AN47" s="1">
        <f t="shared" ref="AN47" si="92">AN37-AN44</f>
        <v>163.87261295103053</v>
      </c>
    </row>
    <row r="48" spans="1:40" x14ac:dyDescent="0.25">
      <c r="A48" s="21" t="s">
        <v>74</v>
      </c>
      <c r="B48" s="1">
        <f>B47*WACC!C12</f>
        <v>1346.2370627380926</v>
      </c>
      <c r="C48" s="1">
        <f>C47*WACC!D12</f>
        <v>259.95655428313376</v>
      </c>
      <c r="D48" s="1">
        <f>D47*WACC!E12</f>
        <v>1799.9688188105388</v>
      </c>
      <c r="E48" s="1">
        <f>E47*WACC!F12</f>
        <v>-45.001905563827556</v>
      </c>
      <c r="F48" s="1">
        <f>F47*WACC!G12</f>
        <v>937.91781317767516</v>
      </c>
      <c r="G48" s="1">
        <f>G47*WACC!H12</f>
        <v>702.89460483364337</v>
      </c>
      <c r="H48" s="1">
        <f>H47*WACC!I12</f>
        <v>3287.8953106217641</v>
      </c>
      <c r="I48" s="1">
        <f>I47*WACC!J12</f>
        <v>1381.518386767742</v>
      </c>
      <c r="J48" s="1">
        <f>J47*WACC!K12</f>
        <v>313.18196506743192</v>
      </c>
      <c r="L48" s="1">
        <f>L47*WACC!C12</f>
        <v>43.289675840606684</v>
      </c>
      <c r="M48" s="1">
        <f>M47*WACC!D12</f>
        <v>55.233239674517854</v>
      </c>
      <c r="N48" s="1">
        <f>N47*WACC!E12</f>
        <v>68.51709127398496</v>
      </c>
      <c r="O48" s="1">
        <f>O47*WACC!F12</f>
        <v>2.082547893435557</v>
      </c>
      <c r="P48" s="1">
        <f>P47*WACC!G12</f>
        <v>35.413817993932931</v>
      </c>
      <c r="Q48" s="1">
        <f>Q47*WACC!H12</f>
        <v>26.584213871557566</v>
      </c>
      <c r="R48" s="1">
        <f>R47*WACC!I12</f>
        <v>58.401611681485448</v>
      </c>
      <c r="S48" s="1">
        <f>S47*WACC!J12</f>
        <v>37.203352358612257</v>
      </c>
      <c r="T48" s="1">
        <f>T47*WACC!K12</f>
        <v>33.385137898312877</v>
      </c>
      <c r="V48" s="1">
        <f>V47*WACC!C12</f>
        <v>2518.4843411631659</v>
      </c>
      <c r="W48" s="1">
        <f>W47*WACC!D12</f>
        <v>2172.0659134392931</v>
      </c>
      <c r="X48" s="1">
        <f>X47*WACC!E12</f>
        <v>2397.773783139251</v>
      </c>
      <c r="Y48" s="1">
        <f>Y47*WACC!F12</f>
        <v>87.349486825318138</v>
      </c>
      <c r="Z48" s="1">
        <f>Z47*WACC!G12</f>
        <v>1462.9954101345131</v>
      </c>
      <c r="AA48" s="1">
        <f>AA47*WACC!H12</f>
        <v>1173.0218226219902</v>
      </c>
      <c r="AB48" s="1">
        <f>AB47*WACC!I12</f>
        <v>4528.7367289812519</v>
      </c>
      <c r="AC48" s="1">
        <f>AC47*WACC!J12</f>
        <v>1976.2362093527292</v>
      </c>
      <c r="AD48" s="1">
        <f>AD47*WACC!K12</f>
        <v>420.34953160568375</v>
      </c>
      <c r="AF48" s="1">
        <f>AF47*WACC!C12</f>
        <v>147.83764713666136</v>
      </c>
      <c r="AG48" s="1">
        <f>AG47*WACC!D12</f>
        <v>-41.738639523988191</v>
      </c>
      <c r="AH48" s="1">
        <f>AH47*WACC!E12</f>
        <v>185.52282821575577</v>
      </c>
      <c r="AI48" s="1">
        <f>AI47*WACC!F12</f>
        <v>4.605642205812793</v>
      </c>
      <c r="AJ48" s="1">
        <f>AJ47*WACC!G12</f>
        <v>138.37932078264137</v>
      </c>
      <c r="AK48" s="1">
        <f>AK47*WACC!H12</f>
        <v>131.27196529758697</v>
      </c>
      <c r="AL48" s="1">
        <f>AL47*WACC!I12</f>
        <v>511.33596136019798</v>
      </c>
      <c r="AM48" s="1">
        <f>AM47*WACC!J12</f>
        <v>207.89690827401719</v>
      </c>
      <c r="AN48" s="1">
        <f>AN47*WACC!K12</f>
        <v>49.161783885294319</v>
      </c>
    </row>
    <row r="49" spans="1:40" x14ac:dyDescent="0.25">
      <c r="A49" s="21" t="s">
        <v>75</v>
      </c>
      <c r="B49" s="1">
        <f>B48*WACC!C13</f>
        <v>673.11853136904631</v>
      </c>
      <c r="C49" s="1">
        <f>C48*WACC!D13</f>
        <v>129.97827714156688</v>
      </c>
      <c r="D49" s="1">
        <f>D48*WACC!E13</f>
        <v>899.98440940526939</v>
      </c>
      <c r="E49" s="1">
        <f>E48*WACC!F13</f>
        <v>-22.500952781913778</v>
      </c>
      <c r="F49" s="1">
        <f>F48*WACC!G13</f>
        <v>468.95890658883758</v>
      </c>
      <c r="G49" s="1">
        <f>G48*WACC!H13</f>
        <v>351.44730241682169</v>
      </c>
      <c r="H49" s="1">
        <f>H48*WACC!I13</f>
        <v>1643.9476553108821</v>
      </c>
      <c r="I49" s="1">
        <f>I48*WACC!J13</f>
        <v>690.75919338387098</v>
      </c>
      <c r="J49" s="1">
        <f>J48*WACC!K13</f>
        <v>156.59098253371596</v>
      </c>
      <c r="L49" s="1">
        <f>L48*WACC!C13</f>
        <v>21.644837920303342</v>
      </c>
      <c r="M49" s="1">
        <f>M48*WACC!D13</f>
        <v>27.616619837258927</v>
      </c>
      <c r="N49" s="1">
        <f>N48*WACC!E13</f>
        <v>34.25854563699248</v>
      </c>
      <c r="O49" s="1">
        <f>O48*WACC!F13</f>
        <v>1.0412739467177785</v>
      </c>
      <c r="P49" s="1">
        <f>P48*WACC!G13</f>
        <v>17.706908996966465</v>
      </c>
      <c r="Q49" s="1">
        <f>Q48*WACC!H13</f>
        <v>13.292106935778783</v>
      </c>
      <c r="R49" s="1">
        <f>R48*WACC!I13</f>
        <v>29.200805840742724</v>
      </c>
      <c r="S49" s="1">
        <f>S48*WACC!J13</f>
        <v>18.601676179306128</v>
      </c>
      <c r="T49" s="1">
        <f>T48*WACC!K13</f>
        <v>16.692568949156438</v>
      </c>
      <c r="V49" s="1">
        <f>V48*WACC!C13</f>
        <v>1259.242170581583</v>
      </c>
      <c r="W49" s="1">
        <f>W48*WACC!D13</f>
        <v>1086.0329567196466</v>
      </c>
      <c r="X49" s="1">
        <f>X48*WACC!E13</f>
        <v>1198.8868915696255</v>
      </c>
      <c r="Y49" s="1">
        <f>Y48*WACC!F13</f>
        <v>43.674743412659069</v>
      </c>
      <c r="Z49" s="1">
        <f>Z48*WACC!G13</f>
        <v>731.49770506725656</v>
      </c>
      <c r="AA49" s="1">
        <f>AA48*WACC!H13</f>
        <v>586.51091131099508</v>
      </c>
      <c r="AB49" s="1">
        <f>AB48*WACC!I13</f>
        <v>2264.3683644906259</v>
      </c>
      <c r="AC49" s="1">
        <f>AC48*WACC!J13</f>
        <v>988.11810467636462</v>
      </c>
      <c r="AD49" s="1">
        <f>AD48*WACC!K13</f>
        <v>210.17476580284188</v>
      </c>
      <c r="AF49" s="1">
        <f>AF48*WACC!C13</f>
        <v>73.91882356833068</v>
      </c>
      <c r="AG49" s="1">
        <f>AG48*WACC!D13</f>
        <v>-20.869319761994095</v>
      </c>
      <c r="AH49" s="1">
        <f>AH48*WACC!E13</f>
        <v>92.761414107877883</v>
      </c>
      <c r="AI49" s="1">
        <f>AI48*WACC!F13</f>
        <v>2.3028211029063965</v>
      </c>
      <c r="AJ49" s="1">
        <f>AJ48*WACC!G13</f>
        <v>69.189660391320686</v>
      </c>
      <c r="AK49" s="1">
        <f>AK48*WACC!H13</f>
        <v>65.635982648793487</v>
      </c>
      <c r="AL49" s="1">
        <f>AL48*WACC!I13</f>
        <v>255.66798068009899</v>
      </c>
      <c r="AM49" s="1">
        <f>AM48*WACC!J13</f>
        <v>103.9484541370086</v>
      </c>
      <c r="AN49" s="1">
        <f>AN48*WACC!K13</f>
        <v>24.58089194264716</v>
      </c>
    </row>
    <row r="50" spans="1:40" x14ac:dyDescent="0.25">
      <c r="A50" s="21" t="s">
        <v>76</v>
      </c>
      <c r="B50" s="20">
        <f>(B27+B28+B41-B32-B44)*WACC!C12/(1-(1-WACC!C13)*WACC!C12)</f>
        <v>1346.2370627380933</v>
      </c>
      <c r="C50" s="20">
        <f>(C27+C28+C41-C32-C44)*WACC!D12/(1-(1-WACC!D13)*WACC!D12)</f>
        <v>259.95655428313518</v>
      </c>
      <c r="D50" s="20">
        <f>(D27+D28+D41-D32-D44)*WACC!E12/(1-(1-WACC!E13)*WACC!E12)</f>
        <v>1799.9688188105395</v>
      </c>
      <c r="E50" s="20">
        <f>(E27+E28+E41-E32-E44)*WACC!F12/(1-(1-WACC!F13)*WACC!F12)</f>
        <v>-45.001905563827854</v>
      </c>
      <c r="F50" s="20">
        <f>(F27+F28+F41-F32-F44)*WACC!G12/(1-(1-WACC!G13)*WACC!G12)</f>
        <v>937.91781317767845</v>
      </c>
      <c r="G50" s="20">
        <f>(G27+G28+G41-G32-G44)*WACC!H12/(1-(1-WACC!H13)*WACC!H12)</f>
        <v>702.89460483364201</v>
      </c>
      <c r="H50" s="20">
        <f>(H27+H28+H41-H32-H44)*WACC!I12/(1-(1-WACC!I13)*WACC!I12)</f>
        <v>3287.8953106217632</v>
      </c>
      <c r="I50" s="20">
        <f>(I27+I28+I41-I32-I44)*WACC!J12/(1-(1-WACC!J13)*WACC!J12)</f>
        <v>1381.5183867677422</v>
      </c>
      <c r="J50" s="20">
        <f>(J27+J28+J41-J32-J44)*WACC!K12/(1-(1-WACC!K13)*WACC!K12)</f>
        <v>313.18196506743232</v>
      </c>
      <c r="K50" s="19"/>
      <c r="L50" s="20">
        <f>(L27+L28+L41-L32-L44)*WACC!C12/(1-(1-WACC!C13)*WACC!C12)</f>
        <v>43.289675840606733</v>
      </c>
      <c r="M50" s="20">
        <f>(M27+M28+M41-M32-M44)*WACC!D12/(1-(1-WACC!D13)*WACC!D12)</f>
        <v>55.233239674517868</v>
      </c>
      <c r="N50" s="20">
        <f>(N27+N28+N41-N32-N44)*WACC!E12/(1-(1-WACC!E13)*WACC!E12)</f>
        <v>68.517091273984946</v>
      </c>
      <c r="O50" s="20">
        <f>(O27+O28+O41-O32-O44)*WACC!F12/(1-(1-WACC!F13)*WACC!F12)</f>
        <v>2.0825478934355264</v>
      </c>
      <c r="P50" s="20">
        <f>(P27+P28+P41-P32-P44)*WACC!G12/(1-(1-WACC!G13)*WACC!G12)</f>
        <v>35.413817993932966</v>
      </c>
      <c r="Q50" s="20">
        <f>(Q27+Q28+Q41-Q32-Q44)*WACC!H12/(1-(1-WACC!H13)*WACC!H12)</f>
        <v>26.584213871557498</v>
      </c>
      <c r="R50" s="20">
        <f>(R27+R28+R41-R32-R44)*WACC!I12/(1-(1-WACC!I13)*WACC!I12)</f>
        <v>58.401611681485427</v>
      </c>
      <c r="S50" s="20">
        <f>(S27+S28+S41-S32-S44)*WACC!J12/(1-(1-WACC!J13)*WACC!J12)</f>
        <v>37.203352358612236</v>
      </c>
      <c r="T50" s="20">
        <f>(T27+T28+T41-T32-T44)*WACC!K12/(1-(1-WACC!K13)*WACC!K12)</f>
        <v>33.385137898312912</v>
      </c>
      <c r="U50" s="19"/>
      <c r="V50" s="20">
        <f>(V27+V28+V41-V32-V44)*WACC!C12/(1-(1-WACC!C13)*WACC!C12)</f>
        <v>2518.4843411631668</v>
      </c>
      <c r="W50" s="20">
        <f>(W27+W28+W41-W32-W44)*WACC!D12/(1-(1-WACC!D13)*WACC!D12)</f>
        <v>2172.0659134392959</v>
      </c>
      <c r="X50" s="20">
        <f>(X27+X28+X41-X32-X44)*WACC!E12/(1-(1-WACC!E13)*WACC!E12)</f>
        <v>2397.7737831392519</v>
      </c>
      <c r="Y50" s="20">
        <f>(Y27+Y28+Y41-Y32-Y44)*WACC!F12/(1-(1-WACC!F13)*WACC!F12)</f>
        <v>87.34948682531811</v>
      </c>
      <c r="Z50" s="20">
        <f>(Z27+Z28+Z41-Z32-Z44)*WACC!G12/(1-(1-WACC!G13)*WACC!G12)</f>
        <v>1462.9954101345118</v>
      </c>
      <c r="AA50" s="20">
        <f>(AA27+AA28+AA41-AA32-AA44)*WACC!H12/(1-(1-WACC!H13)*WACC!H12)</f>
        <v>1173.0218226219906</v>
      </c>
      <c r="AB50" s="20">
        <f>(AB27+AB28+AB41-AB32-AB44)*WACC!I12/(1-(1-WACC!I13)*WACC!I12)</f>
        <v>4528.7367289812519</v>
      </c>
      <c r="AC50" s="20">
        <f>(AC27+AC28+AC41-AC32-AC44)*WACC!J12/(1-(1-WACC!J13)*WACC!J12)</f>
        <v>1976.2362093527233</v>
      </c>
      <c r="AD50" s="20">
        <f>(AD27+AD28+AD41-AD32-AD44)*WACC!K12/(1-(1-WACC!K13)*WACC!K12)</f>
        <v>420.34953160568705</v>
      </c>
      <c r="AE50" s="19"/>
      <c r="AF50" s="20">
        <f>(AF27+AF28+AF41-AF32-AF44)*WACC!C12/(1-(1-WACC!C13)*WACC!C12)</f>
        <v>147.83764713666145</v>
      </c>
      <c r="AG50" s="20">
        <f>(AG27+AG28+AG41-AG32-AG44)*WACC!D12/(1-(1-WACC!D13)*WACC!D12)</f>
        <v>-41.738639523987864</v>
      </c>
      <c r="AH50" s="20">
        <f>(AH27+AH28+AH41-AH32-AH44)*WACC!E12/(1-(1-WACC!E13)*WACC!E12)</f>
        <v>185.52282821575591</v>
      </c>
      <c r="AI50" s="20">
        <f>(AI27+AI28+AI41-AI32-AI44)*WACC!F12/(1-(1-WACC!F13)*WACC!F12)</f>
        <v>4.6056422058126438</v>
      </c>
      <c r="AJ50" s="20">
        <f>(AJ27+AJ28+AJ41-AJ32-AJ44)*WACC!G12/(1-(1-WACC!G13)*WACC!G12)</f>
        <v>138.37932078264188</v>
      </c>
      <c r="AK50" s="20">
        <f>(AK27+AK28+AK41-AK32-AK44)*WACC!H12/(1-(1-WACC!H13)*WACC!H12)</f>
        <v>131.27196529758706</v>
      </c>
      <c r="AL50" s="20">
        <f>(AL27+AL28+AL41-AL32-AL44)*WACC!I12/(1-(1-WACC!I13)*WACC!I12)</f>
        <v>511.33596136019753</v>
      </c>
      <c r="AM50" s="20">
        <f>(AM27+AM28+AM41-AM32-AM44)*WACC!J12/(1-(1-WACC!J13)*WACC!J12)</f>
        <v>207.89690827401694</v>
      </c>
      <c r="AN50" s="20">
        <f>(AN27+AN28+AN41-AN32-AN44)*WACC!K12/(1-(1-WACC!K13)*WACC!K12)</f>
        <v>49.161783885294305</v>
      </c>
    </row>
    <row r="51" spans="1:40" x14ac:dyDescent="0.25">
      <c r="A51" s="21" t="s">
        <v>77</v>
      </c>
      <c r="B51" s="1">
        <f t="shared" ref="B51:I51" si="93">B48-B49</f>
        <v>673.11853136904631</v>
      </c>
      <c r="C51" s="1">
        <f t="shared" si="93"/>
        <v>129.97827714156688</v>
      </c>
      <c r="D51" s="1">
        <f t="shared" si="93"/>
        <v>899.98440940526939</v>
      </c>
      <c r="E51" s="1">
        <f t="shared" si="93"/>
        <v>-22.500952781913778</v>
      </c>
      <c r="F51" s="1">
        <f t="shared" si="93"/>
        <v>468.95890658883758</v>
      </c>
      <c r="G51" s="1">
        <f t="shared" si="93"/>
        <v>351.44730241682169</v>
      </c>
      <c r="H51" s="1">
        <f t="shared" si="93"/>
        <v>1643.9476553108821</v>
      </c>
      <c r="I51" s="1">
        <f t="shared" si="93"/>
        <v>690.75919338387098</v>
      </c>
      <c r="J51" s="1">
        <f t="shared" ref="J51" si="94">J48-J49</f>
        <v>156.59098253371596</v>
      </c>
      <c r="L51" s="1">
        <f t="shared" ref="L51:S51" si="95">L48-L49</f>
        <v>21.644837920303342</v>
      </c>
      <c r="M51" s="1">
        <f t="shared" si="95"/>
        <v>27.616619837258927</v>
      </c>
      <c r="N51" s="1">
        <f t="shared" si="95"/>
        <v>34.25854563699248</v>
      </c>
      <c r="O51" s="1">
        <f t="shared" si="95"/>
        <v>1.0412739467177785</v>
      </c>
      <c r="P51" s="1">
        <f t="shared" si="95"/>
        <v>17.706908996966465</v>
      </c>
      <c r="Q51" s="1">
        <f t="shared" si="95"/>
        <v>13.292106935778783</v>
      </c>
      <c r="R51" s="1">
        <f t="shared" si="95"/>
        <v>29.200805840742724</v>
      </c>
      <c r="S51" s="1">
        <f t="shared" si="95"/>
        <v>18.601676179306128</v>
      </c>
      <c r="T51" s="1">
        <f t="shared" ref="T51" si="96">T48-T49</f>
        <v>16.692568949156438</v>
      </c>
      <c r="V51" s="1">
        <f t="shared" ref="V51:AC51" si="97">V48-V49</f>
        <v>1259.242170581583</v>
      </c>
      <c r="W51" s="1">
        <f t="shared" si="97"/>
        <v>1086.0329567196466</v>
      </c>
      <c r="X51" s="1">
        <f t="shared" si="97"/>
        <v>1198.8868915696255</v>
      </c>
      <c r="Y51" s="1">
        <f t="shared" si="97"/>
        <v>43.674743412659069</v>
      </c>
      <c r="Z51" s="1">
        <f t="shared" si="97"/>
        <v>731.49770506725656</v>
      </c>
      <c r="AA51" s="1">
        <f t="shared" si="97"/>
        <v>586.51091131099508</v>
      </c>
      <c r="AB51" s="1">
        <f t="shared" si="97"/>
        <v>2264.3683644906259</v>
      </c>
      <c r="AC51" s="1">
        <f t="shared" si="97"/>
        <v>988.11810467636462</v>
      </c>
      <c r="AD51" s="1">
        <f t="shared" ref="AD51" si="98">AD48-AD49</f>
        <v>210.17476580284188</v>
      </c>
      <c r="AF51" s="1">
        <f t="shared" ref="AF51:AM51" si="99">AF48-AF49</f>
        <v>73.91882356833068</v>
      </c>
      <c r="AG51" s="1">
        <f t="shared" si="99"/>
        <v>-20.869319761994095</v>
      </c>
      <c r="AH51" s="1">
        <f t="shared" si="99"/>
        <v>92.761414107877883</v>
      </c>
      <c r="AI51" s="1">
        <f t="shared" si="99"/>
        <v>2.3028211029063965</v>
      </c>
      <c r="AJ51" s="1">
        <f t="shared" si="99"/>
        <v>69.189660391320686</v>
      </c>
      <c r="AK51" s="1">
        <f t="shared" si="99"/>
        <v>65.635982648793487</v>
      </c>
      <c r="AL51" s="1">
        <f t="shared" si="99"/>
        <v>255.66798068009899</v>
      </c>
      <c r="AM51" s="1">
        <f t="shared" si="99"/>
        <v>103.9484541370086</v>
      </c>
      <c r="AN51" s="1">
        <f t="shared" ref="AN51" si="100">AN48-AN49</f>
        <v>24.58089194264716</v>
      </c>
    </row>
    <row r="52" spans="1:40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L52" s="14"/>
      <c r="M52" s="14"/>
      <c r="N52" s="14"/>
      <c r="O52" s="14"/>
      <c r="P52" s="14"/>
      <c r="Q52" s="14"/>
      <c r="R52" s="14"/>
      <c r="S52" s="14"/>
      <c r="T52" s="14"/>
      <c r="V52" s="14"/>
      <c r="W52" s="14"/>
      <c r="X52" s="14"/>
      <c r="Y52" s="14"/>
      <c r="Z52" s="14"/>
      <c r="AA52" s="14"/>
      <c r="AB52" s="14"/>
      <c r="AC52" s="14"/>
      <c r="AD52" s="14"/>
      <c r="AF52" s="14"/>
      <c r="AG52" s="14"/>
      <c r="AH52" s="14"/>
      <c r="AI52" s="14"/>
      <c r="AJ52" s="14"/>
      <c r="AK52" s="14"/>
      <c r="AL52" s="14"/>
      <c r="AM52" s="14"/>
      <c r="AN52" s="14"/>
    </row>
    <row r="53" spans="1:40" x14ac:dyDescent="0.25">
      <c r="A53" s="22" t="s">
        <v>78</v>
      </c>
      <c r="B53" s="15">
        <f>B31-B32+B51</f>
        <v>23206.807382169343</v>
      </c>
      <c r="C53" s="15">
        <f t="shared" ref="C53:I53" si="101">C31-C32+C51</f>
        <v>19787.096870354573</v>
      </c>
      <c r="D53" s="15">
        <f t="shared" si="101"/>
        <v>27883.821785896667</v>
      </c>
      <c r="E53" s="15">
        <f t="shared" si="101"/>
        <v>26011.768903440327</v>
      </c>
      <c r="F53" s="15">
        <f t="shared" si="101"/>
        <v>31121.526855897406</v>
      </c>
      <c r="G53" s="15">
        <f t="shared" si="101"/>
        <v>32319.310949563333</v>
      </c>
      <c r="H53" s="15">
        <f t="shared" si="101"/>
        <v>49991.367701827163</v>
      </c>
      <c r="I53" s="15">
        <f t="shared" si="101"/>
        <v>40055.243485134146</v>
      </c>
      <c r="J53" s="15">
        <f t="shared" ref="J53" si="102">J31-J32+J51</f>
        <v>34034.597541440802</v>
      </c>
      <c r="L53" s="15">
        <f t="shared" ref="L53:S53" si="103">L31-L32+L51</f>
        <v>988.49396288051673</v>
      </c>
      <c r="M53" s="15">
        <f t="shared" si="103"/>
        <v>1197.0868743800938</v>
      </c>
      <c r="N53" s="15">
        <f t="shared" si="103"/>
        <v>1366.5593966620404</v>
      </c>
      <c r="O53" s="15">
        <f t="shared" si="103"/>
        <v>1269.9062764139421</v>
      </c>
      <c r="P53" s="15">
        <f t="shared" si="103"/>
        <v>1472.8819004252782</v>
      </c>
      <c r="Q53" s="15">
        <f t="shared" si="103"/>
        <v>1511.439817679812</v>
      </c>
      <c r="R53" s="15">
        <f t="shared" si="103"/>
        <v>1642.9603130788853</v>
      </c>
      <c r="S53" s="15">
        <f t="shared" si="103"/>
        <v>2763.2754636617592</v>
      </c>
      <c r="T53" s="15">
        <f t="shared" ref="T53" si="104">T31-T32+T51</f>
        <v>2680.2906684108161</v>
      </c>
      <c r="V53" s="15">
        <f t="shared" ref="V53:AC53" si="105">V31-V32+V51</f>
        <v>42640.71955915766</v>
      </c>
      <c r="W53" s="15">
        <f t="shared" si="105"/>
        <v>40333.425449691174</v>
      </c>
      <c r="X53" s="15">
        <f t="shared" si="105"/>
        <v>45734.226105548478</v>
      </c>
      <c r="Y53" s="15">
        <f t="shared" si="105"/>
        <v>43849.96714418444</v>
      </c>
      <c r="Z53" s="15">
        <f t="shared" si="105"/>
        <v>51475.119574059441</v>
      </c>
      <c r="AA53" s="15">
        <f t="shared" si="105"/>
        <v>57079.466202996067</v>
      </c>
      <c r="AB53" s="15">
        <f t="shared" si="105"/>
        <v>73945.616833245964</v>
      </c>
      <c r="AC53" s="15">
        <f t="shared" si="105"/>
        <v>65604.600364412516</v>
      </c>
      <c r="AD53" s="15">
        <f t="shared" ref="AD53" si="106">AD31-AD32+AD51</f>
        <v>60335.792901806788</v>
      </c>
      <c r="AF53" s="15">
        <f t="shared" ref="AF53:AM53" si="107">AF31-AF32+AF51</f>
        <v>4356.8927597572583</v>
      </c>
      <c r="AG53" s="15">
        <f t="shared" si="107"/>
        <v>4995.1990034294649</v>
      </c>
      <c r="AH53" s="15">
        <f t="shared" si="107"/>
        <v>6791.8371201088257</v>
      </c>
      <c r="AI53" s="15">
        <f t="shared" si="107"/>
        <v>7833.2674550180272</v>
      </c>
      <c r="AJ53" s="15">
        <f t="shared" si="107"/>
        <v>14042.297052443957</v>
      </c>
      <c r="AK53" s="15">
        <f t="shared" si="107"/>
        <v>15851.998559766613</v>
      </c>
      <c r="AL53" s="15">
        <f t="shared" si="107"/>
        <v>14494.197158764035</v>
      </c>
      <c r="AM53" s="15">
        <f t="shared" si="107"/>
        <v>7501.9392135560747</v>
      </c>
      <c r="AN53" s="15">
        <f t="shared" ref="AN53" si="108">AN31-AN32+AN51</f>
        <v>8698.3253895012022</v>
      </c>
    </row>
    <row r="54" spans="1:40" x14ac:dyDescent="0.25">
      <c r="B54" s="14"/>
      <c r="C54" s="14"/>
      <c r="D54" s="14"/>
      <c r="E54" s="14"/>
      <c r="F54" s="14"/>
      <c r="G54" s="14"/>
      <c r="H54" s="14"/>
      <c r="I54" s="14"/>
      <c r="J54" s="14"/>
    </row>
    <row r="55" spans="1:40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N146"/>
  <sheetViews>
    <sheetView topLeftCell="C1" workbookViewId="0">
      <selection activeCell="K30" sqref="K30"/>
    </sheetView>
  </sheetViews>
  <sheetFormatPr defaultRowHeight="15" x14ac:dyDescent="0.25"/>
  <cols>
    <col min="1" max="1" width="61" customWidth="1"/>
    <col min="2" max="7" width="11.7109375" customWidth="1"/>
    <col min="8" max="8" width="13.140625" customWidth="1"/>
    <col min="9" max="10" width="13.28515625" customWidth="1"/>
    <col min="12" max="20" width="11.7109375" customWidth="1"/>
    <col min="22" max="30" width="11.7109375" customWidth="1"/>
    <col min="32" max="40" width="11.7109375" customWidth="1"/>
  </cols>
  <sheetData>
    <row r="2" spans="1:40" x14ac:dyDescent="0.25">
      <c r="A2" s="21" t="s">
        <v>68</v>
      </c>
    </row>
    <row r="3" spans="1:40" x14ac:dyDescent="0.25">
      <c r="A3" s="21" t="s">
        <v>70</v>
      </c>
      <c r="B3" s="1">
        <f t="shared" ref="B3:J3" si="0">B15+L15+V15+AF15</f>
        <v>2639935.2963945302</v>
      </c>
      <c r="C3" s="1">
        <f t="shared" si="0"/>
        <v>2743606.2157683233</v>
      </c>
      <c r="D3" s="1">
        <f t="shared" si="0"/>
        <v>2866554.2157683233</v>
      </c>
      <c r="E3" s="1">
        <f t="shared" si="0"/>
        <v>3154684.4291359843</v>
      </c>
      <c r="F3" s="1">
        <f t="shared" si="0"/>
        <v>3586942.0423789467</v>
      </c>
      <c r="G3" s="1">
        <f t="shared" si="0"/>
        <v>3745624.6973463288</v>
      </c>
      <c r="H3" s="1">
        <f t="shared" si="0"/>
        <v>4053995.8127774438</v>
      </c>
      <c r="I3" s="1">
        <f t="shared" si="0"/>
        <v>4295420.3651777934</v>
      </c>
      <c r="J3" s="1">
        <f t="shared" si="0"/>
        <v>4652670.1028247876</v>
      </c>
    </row>
    <row r="4" spans="1:40" x14ac:dyDescent="0.25">
      <c r="A4" s="21" t="s">
        <v>56</v>
      </c>
      <c r="B4" s="16">
        <f>B15/B$3</f>
        <v>0.47824419228721821</v>
      </c>
      <c r="C4" s="16">
        <f t="shared" ref="C4:I4" si="1">C15/C$3</f>
        <v>0.46182925920428736</v>
      </c>
      <c r="D4" s="16">
        <f t="shared" si="1"/>
        <v>0.43988445055053299</v>
      </c>
      <c r="E4" s="16">
        <f t="shared" si="1"/>
        <v>0.41536593407515016</v>
      </c>
      <c r="F4" s="16">
        <f t="shared" si="1"/>
        <v>0.38525065148729842</v>
      </c>
      <c r="G4" s="16">
        <f t="shared" si="1"/>
        <v>0.38400280079013444</v>
      </c>
      <c r="H4" s="16">
        <f t="shared" si="1"/>
        <v>0.36232598662921411</v>
      </c>
      <c r="I4" s="16">
        <f t="shared" si="1"/>
        <v>0.35130514935783014</v>
      </c>
      <c r="J4" s="16">
        <f t="shared" ref="J4" si="2">J15/J$3</f>
        <v>0.33890045605221586</v>
      </c>
    </row>
    <row r="5" spans="1:40" x14ac:dyDescent="0.25">
      <c r="A5" s="21" t="s">
        <v>69</v>
      </c>
      <c r="B5" s="16">
        <f t="shared" ref="B5:J5" si="3">L15/B$3</f>
        <v>7.7710154521624303E-2</v>
      </c>
      <c r="C5" s="16">
        <f t="shared" si="3"/>
        <v>7.6010600591094615E-2</v>
      </c>
      <c r="D5" s="16">
        <f t="shared" si="3"/>
        <v>7.2673370383184596E-2</v>
      </c>
      <c r="E5" s="16">
        <f t="shared" si="3"/>
        <v>6.7098740448135838E-2</v>
      </c>
      <c r="F5" s="16">
        <f t="shared" si="3"/>
        <v>6.0647577630213854E-2</v>
      </c>
      <c r="G5" s="16">
        <f t="shared" si="3"/>
        <v>5.8080077187978668E-2</v>
      </c>
      <c r="H5" s="16">
        <f t="shared" si="3"/>
        <v>5.3858111365200231E-2</v>
      </c>
      <c r="I5" s="16">
        <f t="shared" si="3"/>
        <v>5.0083108911057779E-2</v>
      </c>
      <c r="J5" s="16">
        <f t="shared" si="3"/>
        <v>4.5937808348829032E-2</v>
      </c>
    </row>
    <row r="6" spans="1:40" x14ac:dyDescent="0.25">
      <c r="A6" s="21" t="s">
        <v>2</v>
      </c>
      <c r="B6" s="16">
        <f t="shared" ref="B6:J6" si="4">V15/B3</f>
        <v>0.35709281208700167</v>
      </c>
      <c r="C6" s="16">
        <f t="shared" si="4"/>
        <v>0.37724324813174015</v>
      </c>
      <c r="D6" s="16">
        <f t="shared" si="4"/>
        <v>0.40308706323252741</v>
      </c>
      <c r="E6" s="16">
        <f t="shared" si="4"/>
        <v>0.43397880491080515</v>
      </c>
      <c r="F6" s="16">
        <f t="shared" si="4"/>
        <v>0.47460716681971665</v>
      </c>
      <c r="G6" s="16">
        <f t="shared" si="4"/>
        <v>0.48717404005968612</v>
      </c>
      <c r="H6" s="16">
        <f t="shared" si="4"/>
        <v>0.50911124299563149</v>
      </c>
      <c r="I6" s="16">
        <f t="shared" si="4"/>
        <v>0.52505404203189987</v>
      </c>
      <c r="J6" s="16">
        <f t="shared" si="4"/>
        <v>0.53655252318606139</v>
      </c>
    </row>
    <row r="7" spans="1:40" x14ac:dyDescent="0.25">
      <c r="A7" s="21" t="s">
        <v>3</v>
      </c>
      <c r="B7" s="16">
        <f t="shared" ref="B7:J7" si="5">AF15/B3</f>
        <v>8.6952841104155784E-2</v>
      </c>
      <c r="C7" s="16">
        <f t="shared" si="5"/>
        <v>8.4916892072877767E-2</v>
      </c>
      <c r="D7" s="16">
        <f t="shared" si="5"/>
        <v>8.4355115833754893E-2</v>
      </c>
      <c r="E7" s="16">
        <f t="shared" si="5"/>
        <v>8.355652056590876E-2</v>
      </c>
      <c r="F7" s="16">
        <f t="shared" si="5"/>
        <v>7.9494604062771132E-2</v>
      </c>
      <c r="G7" s="16">
        <f t="shared" si="5"/>
        <v>7.0743081962200832E-2</v>
      </c>
      <c r="H7" s="16">
        <f t="shared" si="5"/>
        <v>7.4704659009954183E-2</v>
      </c>
      <c r="I7" s="16">
        <f t="shared" si="5"/>
        <v>7.3557699699212317E-2</v>
      </c>
      <c r="J7" s="16">
        <f t="shared" si="5"/>
        <v>7.8609212412893648E-2</v>
      </c>
    </row>
    <row r="8" spans="1:40" x14ac:dyDescent="0.25">
      <c r="A8" s="21" t="s">
        <v>71</v>
      </c>
      <c r="B8" s="16">
        <f t="shared" ref="B8:I8" si="6">SUM(B4:B7)</f>
        <v>1</v>
      </c>
      <c r="C8" s="16">
        <f t="shared" si="6"/>
        <v>0.99999999999999989</v>
      </c>
      <c r="D8" s="16">
        <f t="shared" si="6"/>
        <v>0.99999999999999989</v>
      </c>
      <c r="E8" s="16">
        <f t="shared" si="6"/>
        <v>1</v>
      </c>
      <c r="F8" s="16">
        <f t="shared" si="6"/>
        <v>1</v>
      </c>
      <c r="G8" s="16">
        <f t="shared" si="6"/>
        <v>1</v>
      </c>
      <c r="H8" s="16">
        <f t="shared" si="6"/>
        <v>1</v>
      </c>
      <c r="I8" s="16">
        <f t="shared" si="6"/>
        <v>1</v>
      </c>
      <c r="J8" s="16">
        <f t="shared" ref="J8" si="7">SUM(J4:J7)</f>
        <v>1</v>
      </c>
    </row>
    <row r="9" spans="1:40" x14ac:dyDescent="0.25">
      <c r="A9" s="21"/>
    </row>
    <row r="10" spans="1:40" x14ac:dyDescent="0.25">
      <c r="A10" s="21" t="s">
        <v>58</v>
      </c>
      <c r="B10" s="1">
        <f>'TNSP stacked data'!B75</f>
        <v>120730</v>
      </c>
      <c r="C10" s="1">
        <f>'TNSP stacked data'!C75</f>
        <v>123090</v>
      </c>
      <c r="D10" s="1">
        <f>'TNSP stacked data'!D75</f>
        <v>119710</v>
      </c>
      <c r="E10" s="1">
        <f>'TNSP stacked data'!E75</f>
        <v>124140</v>
      </c>
      <c r="F10" s="1">
        <f>'TNSP stacked data'!F75</f>
        <v>143240</v>
      </c>
      <c r="G10" s="1">
        <f>'TNSP stacked data'!G75</f>
        <v>137770</v>
      </c>
      <c r="H10" s="1">
        <f>'TNSP stacked data'!H75</f>
        <v>152110</v>
      </c>
      <c r="I10" s="1">
        <f>'TNSP stacked data'!I75</f>
        <v>143050</v>
      </c>
      <c r="J10" s="1">
        <f>'TNSP stacked data'!J75</f>
        <v>175638</v>
      </c>
    </row>
    <row r="11" spans="1:40" x14ac:dyDescent="0.25">
      <c r="A11" s="21"/>
    </row>
    <row r="12" spans="1:40" x14ac:dyDescent="0.25">
      <c r="A12" s="21"/>
      <c r="B12" s="4" t="s">
        <v>56</v>
      </c>
      <c r="L12" s="4" t="s">
        <v>69</v>
      </c>
      <c r="V12" s="4" t="s">
        <v>2</v>
      </c>
      <c r="AF12" s="4" t="s">
        <v>3</v>
      </c>
    </row>
    <row r="13" spans="1:40" x14ac:dyDescent="0.25">
      <c r="A13" s="21"/>
      <c r="B13" s="13">
        <v>2006</v>
      </c>
      <c r="C13" s="13">
        <v>2007</v>
      </c>
      <c r="D13" s="13">
        <v>2008</v>
      </c>
      <c r="E13" s="13">
        <v>2009</v>
      </c>
      <c r="F13" s="13">
        <v>2010</v>
      </c>
      <c r="G13" s="13">
        <v>2011</v>
      </c>
      <c r="H13" s="13">
        <v>2012</v>
      </c>
      <c r="I13" s="13">
        <v>2013</v>
      </c>
      <c r="J13" s="13">
        <v>2014</v>
      </c>
      <c r="L13" s="13">
        <v>2006</v>
      </c>
      <c r="M13" s="13">
        <v>2007</v>
      </c>
      <c r="N13" s="13">
        <v>2008</v>
      </c>
      <c r="O13" s="13">
        <v>2009</v>
      </c>
      <c r="P13" s="13">
        <v>2010</v>
      </c>
      <c r="Q13" s="13">
        <v>2011</v>
      </c>
      <c r="R13" s="13">
        <v>2012</v>
      </c>
      <c r="S13" s="13">
        <v>2013</v>
      </c>
      <c r="T13" s="13">
        <v>2014</v>
      </c>
      <c r="V13" s="13">
        <v>2006</v>
      </c>
      <c r="W13" s="13">
        <v>2007</v>
      </c>
      <c r="X13" s="13">
        <v>2008</v>
      </c>
      <c r="Y13" s="13">
        <v>2009</v>
      </c>
      <c r="Z13" s="13">
        <v>2010</v>
      </c>
      <c r="AA13" s="13">
        <v>2011</v>
      </c>
      <c r="AB13" s="13">
        <v>2012</v>
      </c>
      <c r="AC13" s="13">
        <v>2013</v>
      </c>
      <c r="AD13" s="13">
        <v>2014</v>
      </c>
      <c r="AF13" s="13">
        <v>2006</v>
      </c>
      <c r="AG13" s="13">
        <v>2007</v>
      </c>
      <c r="AH13" s="13">
        <v>2008</v>
      </c>
      <c r="AI13" s="13">
        <v>2009</v>
      </c>
      <c r="AJ13" s="13">
        <v>2010</v>
      </c>
      <c r="AK13" s="13">
        <v>2011</v>
      </c>
      <c r="AL13" s="13">
        <v>2012</v>
      </c>
      <c r="AM13" s="13">
        <v>2013</v>
      </c>
      <c r="AN13" s="13">
        <v>2014</v>
      </c>
    </row>
    <row r="14" spans="1:40" x14ac:dyDescent="0.25">
      <c r="A14" s="21"/>
    </row>
    <row r="15" spans="1:40" x14ac:dyDescent="0.25">
      <c r="A15" s="21" t="s">
        <v>49</v>
      </c>
      <c r="B15" s="1">
        <f>'TNSP stacked data'!B67</f>
        <v>1262533.7235147201</v>
      </c>
      <c r="C15" s="1">
        <f>'TNSP stacked data'!C67</f>
        <v>1267077.6261765629</v>
      </c>
      <c r="D15" s="1">
        <f>'TNSP stacked data'!D67</f>
        <v>1260952.6261765629</v>
      </c>
      <c r="E15" s="1">
        <f>'TNSP stacked data'!E67</f>
        <v>1310348.4446204</v>
      </c>
      <c r="F15" s="1">
        <f>'TNSP stacked data'!F67</f>
        <v>1381871.75867367</v>
      </c>
      <c r="G15" s="1">
        <f>'TNSP stacked data'!G67</f>
        <v>1438330.3744896899</v>
      </c>
      <c r="H15" s="1">
        <f>'TNSP stacked data'!H67</f>
        <v>1468868.0326552901</v>
      </c>
      <c r="I15" s="1">
        <f>'TNSP stacked data'!I67</f>
        <v>1509003.2929434499</v>
      </c>
      <c r="J15" s="1">
        <f>'TNSP stacked data'!J67</f>
        <v>1576792.0197078306</v>
      </c>
      <c r="K15" s="26"/>
      <c r="L15" s="1">
        <f>'TNSP stacked data'!L67</f>
        <v>205149.779809909</v>
      </c>
      <c r="M15" s="1">
        <f>'TNSP stacked data'!M67</f>
        <v>208543.15624601059</v>
      </c>
      <c r="N15" s="1">
        <f>'TNSP stacked data'!N67</f>
        <v>208322.15624601059</v>
      </c>
      <c r="O15" s="1">
        <f>'TNSP stacked data'!O67</f>
        <v>211675.351706371</v>
      </c>
      <c r="P15" s="1">
        <f>'TNSP stacked data'!P67</f>
        <v>217539.345970255</v>
      </c>
      <c r="Q15" s="1">
        <f>'TNSP stacked data'!Q67</f>
        <v>217546.17153907401</v>
      </c>
      <c r="R15" s="1">
        <f>'TNSP stacked data'!R67</f>
        <v>218340.55795862299</v>
      </c>
      <c r="S15" s="1">
        <f>'TNSP stacked data'!S67</f>
        <v>215128.00596797501</v>
      </c>
      <c r="T15" s="1">
        <f>'TNSP stacked data'!T67</f>
        <v>213733.46749389175</v>
      </c>
      <c r="U15" s="26"/>
      <c r="V15" s="1">
        <f>'TNSP stacked data'!V67</f>
        <v>942701.918717255</v>
      </c>
      <c r="W15" s="1">
        <f>'TNSP stacked data'!W67</f>
        <v>1035006.9204308742</v>
      </c>
      <c r="X15" s="1">
        <f>'TNSP stacked data'!X67</f>
        <v>1155470.9204308742</v>
      </c>
      <c r="Y15" s="1">
        <f>'TNSP stacked data'!Y67</f>
        <v>1369066.17842716</v>
      </c>
      <c r="Z15" s="1">
        <f>'TNSP stacked data'!Z67</f>
        <v>1702388.4002799999</v>
      </c>
      <c r="AA15" s="1">
        <f>'TNSP stacked data'!AA67</f>
        <v>1824771.11635355</v>
      </c>
      <c r="AB15" s="1">
        <f>'TNSP stacked data'!AB67</f>
        <v>2063934.8473422099</v>
      </c>
      <c r="AC15" s="1">
        <f>'TNSP stacked data'!AC67</f>
        <v>2255327.8249627398</v>
      </c>
      <c r="AD15" s="1">
        <f>'TNSP stacked data'!AD67</f>
        <v>2496401.8832229916</v>
      </c>
      <c r="AE15" s="26"/>
      <c r="AF15" s="1">
        <f>'TNSP stacked data'!AF67</f>
        <v>229549.874352646</v>
      </c>
      <c r="AG15" s="1">
        <f>'TNSP stacked data'!AG67</f>
        <v>232978.51291487532</v>
      </c>
      <c r="AH15" s="1">
        <f>'TNSP stacked data'!AH67</f>
        <v>241808.51291487532</v>
      </c>
      <c r="AI15" s="1">
        <f>'TNSP stacked data'!AI67</f>
        <v>263594.45438205299</v>
      </c>
      <c r="AJ15" s="1">
        <f>'TNSP stacked data'!AJ67</f>
        <v>285142.53745502199</v>
      </c>
      <c r="AK15" s="1">
        <f>'TNSP stacked data'!AK67</f>
        <v>264977.03496401501</v>
      </c>
      <c r="AL15" s="1">
        <f>'TNSP stacked data'!AL67</f>
        <v>302852.37482132099</v>
      </c>
      <c r="AM15" s="1">
        <f>'TNSP stacked data'!AM67</f>
        <v>315961.24130362901</v>
      </c>
      <c r="AN15" s="1">
        <f>'TNSP stacked data'!AN67</f>
        <v>365742.73240007344</v>
      </c>
    </row>
    <row r="16" spans="1:40" x14ac:dyDescent="0.25">
      <c r="A16" s="21" t="s">
        <v>50</v>
      </c>
      <c r="B16" s="1">
        <f>'TNSP stacked data'!B68</f>
        <v>37662.0229387441</v>
      </c>
      <c r="C16" s="1">
        <f>'TNSP stacked data'!C68</f>
        <v>30864</v>
      </c>
      <c r="D16" s="1">
        <f>'TNSP stacked data'!D68</f>
        <v>53485</v>
      </c>
      <c r="E16" s="1">
        <f>'TNSP stacked data'!E68</f>
        <v>32314.3882767055</v>
      </c>
      <c r="F16" s="1">
        <f>'TNSP stacked data'!F68</f>
        <v>39909.653680105803</v>
      </c>
      <c r="G16" s="1">
        <f>'TNSP stacked data'!G68</f>
        <v>47944.345816322799</v>
      </c>
      <c r="H16" s="1">
        <f>'TNSP stacked data'!H68</f>
        <v>23275.780936247102</v>
      </c>
      <c r="I16" s="1">
        <f>'TNSP stacked data'!I68</f>
        <v>37762.845168754997</v>
      </c>
      <c r="J16" s="1">
        <f>'TNSP stacked data'!J68</f>
        <v>45545.977462749906</v>
      </c>
      <c r="K16" s="26"/>
      <c r="L16" s="1">
        <f>'TNSP stacked data'!L68</f>
        <v>6119.7222451769303</v>
      </c>
      <c r="M16" s="1">
        <f>'TNSP stacked data'!M68</f>
        <v>5080</v>
      </c>
      <c r="N16" s="1">
        <f>'TNSP stacked data'!N68</f>
        <v>8836</v>
      </c>
      <c r="O16" s="1">
        <f>'TNSP stacked data'!O68</f>
        <v>5220.1073170498503</v>
      </c>
      <c r="P16" s="1">
        <f>'TNSP stacked data'!P68</f>
        <v>6282.7247933647404</v>
      </c>
      <c r="Q16" s="1">
        <f>'TNSP stacked data'!Q68</f>
        <v>7251.5390513024304</v>
      </c>
      <c r="R16" s="1">
        <f>'TNSP stacked data'!R68</f>
        <v>3459.83906216271</v>
      </c>
      <c r="S16" s="1">
        <f>'TNSP stacked data'!S68</f>
        <v>5383.5837329323003</v>
      </c>
      <c r="T16" s="1">
        <f>'TNSP stacked data'!T68</f>
        <v>6261.7226804851098</v>
      </c>
      <c r="U16" s="26"/>
      <c r="V16" s="1">
        <f>'TNSP stacked data'!V68</f>
        <v>28121.2775752944</v>
      </c>
      <c r="W16" s="1">
        <f>'TNSP stacked data'!W68</f>
        <v>25211</v>
      </c>
      <c r="X16" s="1">
        <f>'TNSP stacked data'!X68</f>
        <v>49011</v>
      </c>
      <c r="Y16" s="1">
        <f>'TNSP stacked data'!Y68</f>
        <v>33762.421169597299</v>
      </c>
      <c r="Z16" s="1">
        <f>'TNSP stacked data'!Z68</f>
        <v>49166.451993646202</v>
      </c>
      <c r="AA16" s="1">
        <f>'TNSP stacked data'!AA68</f>
        <v>60825.703878451503</v>
      </c>
      <c r="AB16" s="1">
        <f>'TNSP stacked data'!AB68</f>
        <v>32705.249420250399</v>
      </c>
      <c r="AC16" s="1">
        <f>'TNSP stacked data'!AC68</f>
        <v>56439.635259327697</v>
      </c>
      <c r="AD16" s="1">
        <f>'TNSP stacked data'!AD68</f>
        <v>71224.83917255346</v>
      </c>
      <c r="AE16" s="26"/>
      <c r="AF16" s="1">
        <f>'TNSP stacked data'!AF68</f>
        <v>6847.5894722145295</v>
      </c>
      <c r="AG16" s="1">
        <f>'TNSP stacked data'!AG68</f>
        <v>5675</v>
      </c>
      <c r="AH16" s="1">
        <f>'TNSP stacked data'!AH68</f>
        <v>10257</v>
      </c>
      <c r="AI16" s="1">
        <f>'TNSP stacked data'!AI68</f>
        <v>6500.4797628126908</v>
      </c>
      <c r="AJ16" s="1">
        <f>'TNSP stacked data'!AJ68</f>
        <v>8235.1635366071205</v>
      </c>
      <c r="AK16" s="1">
        <f>'TNSP stacked data'!AK68</f>
        <v>8832.5678321337909</v>
      </c>
      <c r="AL16" s="1">
        <f>'TNSP stacked data'!AL68</f>
        <v>4799.0189558557195</v>
      </c>
      <c r="AM16" s="1">
        <f>'TNSP stacked data'!AM68</f>
        <v>7906.9379705612791</v>
      </c>
      <c r="AN16" s="1">
        <f>'TNSP stacked data'!AN68</f>
        <v>10605.889198416662</v>
      </c>
    </row>
    <row r="17" spans="1:40" x14ac:dyDescent="0.25">
      <c r="A17" s="21" t="s">
        <v>51</v>
      </c>
      <c r="B17" s="1">
        <f>'TNSP stacked data'!B69</f>
        <v>-49190.120276901398</v>
      </c>
      <c r="C17" s="1">
        <f>'TNSP stacked data'!C69</f>
        <v>-50989</v>
      </c>
      <c r="D17" s="1">
        <f>'TNSP stacked data'!D69</f>
        <v>-50341</v>
      </c>
      <c r="E17" s="1">
        <f>'TNSP stacked data'!E69</f>
        <v>-53440.138402985103</v>
      </c>
      <c r="F17" s="1">
        <f>'TNSP stacked data'!F69</f>
        <v>-56997.468507117999</v>
      </c>
      <c r="G17" s="1">
        <f>'TNSP stacked data'!G69</f>
        <v>-60114.112003796603</v>
      </c>
      <c r="H17" s="1">
        <f>'TNSP stacked data'!H69</f>
        <v>-63000.535840553399</v>
      </c>
      <c r="I17" s="1">
        <f>'TNSP stacked data'!I69</f>
        <v>-65621.356185174198</v>
      </c>
      <c r="J17" s="1">
        <f>'TNSP stacked data'!J69</f>
        <v>-68768.801916100885</v>
      </c>
      <c r="K17" s="26"/>
      <c r="L17" s="1">
        <f>'TNSP stacked data'!L69</f>
        <v>-5304.3458090753402</v>
      </c>
      <c r="M17" s="1">
        <f>'TNSP stacked data'!M69</f>
        <v>-5522</v>
      </c>
      <c r="N17" s="1">
        <f>'TNSP stacked data'!N69</f>
        <v>-5661</v>
      </c>
      <c r="O17" s="1">
        <f>'TNSP stacked data'!O69</f>
        <v>-5905.3449137521702</v>
      </c>
      <c r="P17" s="1">
        <f>'TNSP stacked data'!P69</f>
        <v>-6275.8992245456702</v>
      </c>
      <c r="Q17" s="1">
        <f>'TNSP stacked data'!Q69</f>
        <v>-6457.1526317527696</v>
      </c>
      <c r="R17" s="1">
        <f>'TNSP stacked data'!R69</f>
        <v>-6672.3910528111901</v>
      </c>
      <c r="S17" s="1">
        <f>'TNSP stacked data'!S69</f>
        <v>-6778.1222070153299</v>
      </c>
      <c r="T17" s="1">
        <f>'TNSP stacked data'!T69</f>
        <v>-6947.7448848685672</v>
      </c>
      <c r="U17" s="26"/>
      <c r="V17" s="1">
        <f>'TNSP stacked data'!V69</f>
        <v>-37197.275861675203</v>
      </c>
      <c r="W17" s="1">
        <f>'TNSP stacked data'!W69</f>
        <v>-40917</v>
      </c>
      <c r="X17" s="1">
        <f>'TNSP stacked data'!X69</f>
        <v>-44670</v>
      </c>
      <c r="Y17" s="1">
        <f>'TNSP stacked data'!Y69</f>
        <v>-52018.416333024303</v>
      </c>
      <c r="Z17" s="1">
        <f>'TNSP stacked data'!Z69</f>
        <v>-61831.519026759401</v>
      </c>
      <c r="AA17" s="1">
        <f>'TNSP stacked data'!AA69</f>
        <v>-67076.571377513101</v>
      </c>
      <c r="AB17" s="1">
        <f>'TNSP stacked data'!AB69</f>
        <v>-75652.334217696407</v>
      </c>
      <c r="AC17" s="1">
        <f>'TNSP stacked data'!AC69</f>
        <v>-82802.461925167794</v>
      </c>
      <c r="AD17" s="1">
        <f>'TNSP stacked data'!AD69</f>
        <v>-90049.550206048341</v>
      </c>
      <c r="AE17" s="26"/>
      <c r="AF17" s="1">
        <f>'TNSP stacked data'!AF69</f>
        <v>-30028.950909985218</v>
      </c>
      <c r="AG17" s="1">
        <f>'TNSP stacked data'!AG69</f>
        <v>-33409</v>
      </c>
      <c r="AH17" s="1">
        <f>'TNSP stacked data'!AH69</f>
        <v>-37742</v>
      </c>
      <c r="AI17" s="1">
        <f>'TNSP stacked data'!AI69</f>
        <v>-43983.374080815098</v>
      </c>
      <c r="AJ17" s="1">
        <f>'TNSP stacked data'!AJ69</f>
        <v>-53851.141952588303</v>
      </c>
      <c r="AK17" s="1">
        <f>'TNSP stacked data'!AK69</f>
        <v>-48067.110041604297</v>
      </c>
      <c r="AL17" s="1">
        <f>'TNSP stacked data'!AL69</f>
        <v>-39013.024663866498</v>
      </c>
      <c r="AM17" s="1">
        <f>'TNSP stacked data'!AM69</f>
        <v>-44213.621227307303</v>
      </c>
      <c r="AN17" s="1">
        <f>'TNSP stacked data'!AN69</f>
        <v>-56544.16035218694</v>
      </c>
    </row>
    <row r="18" spans="1:40" x14ac:dyDescent="0.25">
      <c r="A18" s="21" t="s">
        <v>52</v>
      </c>
      <c r="B18" s="1">
        <f>'TNSP stacked data'!B70</f>
        <v>-11528.097338157299</v>
      </c>
      <c r="C18" s="1">
        <f>'TNSP stacked data'!C70</f>
        <v>-20125</v>
      </c>
      <c r="D18" s="1">
        <f>'TNSP stacked data'!D70</f>
        <v>3144</v>
      </c>
      <c r="E18" s="1">
        <f>'TNSP stacked data'!E70</f>
        <v>-21125.750126279603</v>
      </c>
      <c r="F18" s="1">
        <f>'TNSP stacked data'!F70</f>
        <v>-17087.814827012196</v>
      </c>
      <c r="G18" s="1">
        <f>'TNSP stacked data'!G70</f>
        <v>-12169.766187473804</v>
      </c>
      <c r="H18" s="1">
        <f>'TNSP stacked data'!H70</f>
        <v>-39724.754904306297</v>
      </c>
      <c r="I18" s="1">
        <f>'TNSP stacked data'!I70</f>
        <v>-27858.511016419201</v>
      </c>
      <c r="J18" s="1">
        <f>'TNSP stacked data'!J70</f>
        <v>-23222.824453350979</v>
      </c>
      <c r="K18" s="26"/>
      <c r="L18" s="1">
        <f>'TNSP stacked data'!L70</f>
        <v>815.37643610159012</v>
      </c>
      <c r="M18" s="1">
        <f>'TNSP stacked data'!M70</f>
        <v>-442</v>
      </c>
      <c r="N18" s="1">
        <f>'TNSP stacked data'!N70</f>
        <v>3175</v>
      </c>
      <c r="O18" s="1">
        <f>'TNSP stacked data'!O70</f>
        <v>-685.23759670231993</v>
      </c>
      <c r="P18" s="1">
        <f>'TNSP stacked data'!P70</f>
        <v>6.8255688190702131</v>
      </c>
      <c r="Q18" s="1">
        <f>'TNSP stacked data'!Q70</f>
        <v>794.38641954966079</v>
      </c>
      <c r="R18" s="1">
        <f>'TNSP stacked data'!R70</f>
        <v>-3212.5519906484801</v>
      </c>
      <c r="S18" s="1">
        <f>'TNSP stacked data'!S70</f>
        <v>-1394.5384740830295</v>
      </c>
      <c r="T18" s="1">
        <f>'TNSP stacked data'!T70</f>
        <v>-686.02220438345739</v>
      </c>
      <c r="U18" s="26"/>
      <c r="V18" s="1">
        <f>'TNSP stacked data'!V70</f>
        <v>-9075.9982863808036</v>
      </c>
      <c r="W18" s="1">
        <f>'TNSP stacked data'!W70</f>
        <v>-15706</v>
      </c>
      <c r="X18" s="1">
        <f>'TNSP stacked data'!X70</f>
        <v>4341</v>
      </c>
      <c r="Y18" s="1">
        <f>'TNSP stacked data'!Y70</f>
        <v>-18255.995163427004</v>
      </c>
      <c r="Z18" s="1">
        <f>'TNSP stacked data'!Z70</f>
        <v>-12665.067033113199</v>
      </c>
      <c r="AA18" s="1">
        <f>'TNSP stacked data'!AA70</f>
        <v>-6250.8674990615982</v>
      </c>
      <c r="AB18" s="1">
        <f>'TNSP stacked data'!AB70</f>
        <v>-42947.084797446005</v>
      </c>
      <c r="AC18" s="1">
        <f>'TNSP stacked data'!AC70</f>
        <v>-26362.826665840097</v>
      </c>
      <c r="AD18" s="1">
        <f>'TNSP stacked data'!AD70</f>
        <v>-18824.711033494881</v>
      </c>
      <c r="AE18" s="26"/>
      <c r="AF18" s="1">
        <f>'TNSP stacked data'!AF70</f>
        <v>-23181.361437770691</v>
      </c>
      <c r="AG18" s="1">
        <f>'TNSP stacked data'!AG70</f>
        <v>-27734</v>
      </c>
      <c r="AH18" s="1">
        <f>'TNSP stacked data'!AH70</f>
        <v>-27485</v>
      </c>
      <c r="AI18" s="1">
        <f>'TNSP stacked data'!AI70</f>
        <v>-37482.894318002407</v>
      </c>
      <c r="AJ18" s="1">
        <f>'TNSP stacked data'!AJ70</f>
        <v>-45615.978415981182</v>
      </c>
      <c r="AK18" s="1">
        <f>'TNSP stacked data'!AK70</f>
        <v>-39234.542209470506</v>
      </c>
      <c r="AL18" s="1">
        <f>'TNSP stacked data'!AL70</f>
        <v>-34214.00570801078</v>
      </c>
      <c r="AM18" s="1">
        <f>'TNSP stacked data'!AM70</f>
        <v>-36306.683256746022</v>
      </c>
      <c r="AN18" s="1">
        <f>'TNSP stacked data'!AN70</f>
        <v>-45938.271153770271</v>
      </c>
    </row>
    <row r="19" spans="1:40" x14ac:dyDescent="0.25">
      <c r="A19" s="21" t="s">
        <v>53</v>
      </c>
      <c r="B19" s="1">
        <f>'TNSP stacked data'!B71</f>
        <v>16072</v>
      </c>
      <c r="C19" s="1">
        <f>'TNSP stacked data'!C71</f>
        <v>14000</v>
      </c>
      <c r="D19" s="1">
        <f>'TNSP stacked data'!D71</f>
        <v>46251</v>
      </c>
      <c r="E19" s="1">
        <f>'TNSP stacked data'!E71</f>
        <v>92649.064179541194</v>
      </c>
      <c r="F19" s="1">
        <f>'TNSP stacked data'!F71</f>
        <v>73546.430643036001</v>
      </c>
      <c r="G19" s="1">
        <f>'TNSP stacked data'!G71</f>
        <v>42707.424353078299</v>
      </c>
      <c r="H19" s="1">
        <f>'TNSP stacked data'!H71</f>
        <v>79860.015192464198</v>
      </c>
      <c r="I19" s="1">
        <f>'TNSP stacked data'!I71</f>
        <v>75782.438464236096</v>
      </c>
      <c r="J19" s="1">
        <f>'TNSP stacked data'!J71</f>
        <v>207580.89575232123</v>
      </c>
      <c r="K19" s="26"/>
      <c r="L19" s="1">
        <f>'TNSP stacked data'!L71</f>
        <v>2578</v>
      </c>
      <c r="M19" s="1">
        <f>'TNSP stacked data'!M71</f>
        <v>221</v>
      </c>
      <c r="N19" s="1">
        <f>'TNSP stacked data'!N71</f>
        <v>178</v>
      </c>
      <c r="O19" s="1">
        <f>'TNSP stacked data'!O71</f>
        <v>6549.2318605862602</v>
      </c>
      <c r="P19" s="1">
        <f>'TNSP stacked data'!P71</f>
        <v>0</v>
      </c>
      <c r="Q19" s="1">
        <f>'TNSP stacked data'!Q71</f>
        <v>0</v>
      </c>
      <c r="R19" s="1">
        <f>'TNSP stacked data'!R71</f>
        <v>0</v>
      </c>
      <c r="S19" s="1">
        <f>'TNSP stacked data'!S71</f>
        <v>0</v>
      </c>
      <c r="T19" s="1">
        <f>'TNSP stacked data'!T71</f>
        <v>0</v>
      </c>
      <c r="U19" s="26"/>
      <c r="V19" s="1">
        <f>'TNSP stacked data'!V71</f>
        <v>103659</v>
      </c>
      <c r="W19" s="1">
        <f>'TNSP stacked data'!W71</f>
        <v>136409</v>
      </c>
      <c r="X19" s="1">
        <f>'TNSP stacked data'!X71</f>
        <v>209852</v>
      </c>
      <c r="Y19" s="1">
        <f>'TNSP stacked data'!Y71</f>
        <v>352965.21701626398</v>
      </c>
      <c r="Z19" s="1">
        <f>'TNSP stacked data'!Z71</f>
        <v>136918.51115666199</v>
      </c>
      <c r="AA19" s="1">
        <f>'TNSP stacked data'!AA71</f>
        <v>246469.72360772299</v>
      </c>
      <c r="AB19" s="1">
        <f>'TNSP stacked data'!AB71</f>
        <v>236731.65483797001</v>
      </c>
      <c r="AC19" s="1">
        <f>'TNSP stacked data'!AC71</f>
        <v>209259.589283821</v>
      </c>
      <c r="AD19" s="1">
        <f>'TNSP stacked data'!AD71</f>
        <v>254593.44938121058</v>
      </c>
      <c r="AE19" s="26"/>
      <c r="AF19" s="1">
        <f>'TNSP stacked data'!AF71</f>
        <v>31937</v>
      </c>
      <c r="AG19" s="1">
        <f>'TNSP stacked data'!AG71</f>
        <v>40785</v>
      </c>
      <c r="AH19" s="1">
        <f>'TNSP stacked data'!AH71</f>
        <v>53962</v>
      </c>
      <c r="AI19" s="1">
        <f>'TNSP stacked data'!AI71</f>
        <v>61606.977390971304</v>
      </c>
      <c r="AJ19" s="1">
        <f>'TNSP stacked data'!AJ71</f>
        <v>28037.032074973598</v>
      </c>
      <c r="AK19" s="1">
        <f>'TNSP stacked data'!AK71</f>
        <v>81128.177846776598</v>
      </c>
      <c r="AL19" s="1">
        <f>'TNSP stacked data'!AL71</f>
        <v>50375.673540318996</v>
      </c>
      <c r="AM19" s="1">
        <f>'TNSP stacked data'!AM71</f>
        <v>86568.845623669695</v>
      </c>
      <c r="AN19" s="1">
        <f>'TNSP stacked data'!AN71</f>
        <v>85740.307933305448</v>
      </c>
    </row>
    <row r="20" spans="1:40" x14ac:dyDescent="0.25">
      <c r="A20" s="21" t="s">
        <v>54</v>
      </c>
      <c r="B20" s="1">
        <f>'TNSP stacked data'!B72</f>
        <v>0</v>
      </c>
      <c r="C20" s="1">
        <f>'TNSP stacked data'!C72</f>
        <v>0</v>
      </c>
      <c r="D20" s="1">
        <f>'TNSP stacked data'!D72</f>
        <v>0</v>
      </c>
      <c r="E20" s="1">
        <f>'TNSP stacked data'!E72</f>
        <v>0</v>
      </c>
      <c r="F20" s="1">
        <f>'TNSP stacked data'!F72</f>
        <v>0</v>
      </c>
      <c r="G20" s="1">
        <f>'TNSP stacked data'!G72</f>
        <v>0</v>
      </c>
      <c r="H20" s="1">
        <f>'TNSP stacked data'!H72</f>
        <v>0</v>
      </c>
      <c r="I20" s="1">
        <f>'TNSP stacked data'!I72</f>
        <v>0</v>
      </c>
      <c r="J20" s="1">
        <f>'TNSP stacked data'!J72</f>
        <v>-436.34064000000001</v>
      </c>
      <c r="K20" s="26"/>
      <c r="L20" s="1">
        <f>'TNSP stacked data'!L72</f>
        <v>0</v>
      </c>
      <c r="M20" s="1">
        <f>'TNSP stacked data'!M72</f>
        <v>0</v>
      </c>
      <c r="N20" s="1">
        <f>'TNSP stacked data'!N72</f>
        <v>0</v>
      </c>
      <c r="O20" s="1">
        <f>'TNSP stacked data'!O72</f>
        <v>0</v>
      </c>
      <c r="P20" s="1">
        <f>'TNSP stacked data'!P72</f>
        <v>0</v>
      </c>
      <c r="Q20" s="1">
        <f>'TNSP stacked data'!Q72</f>
        <v>0</v>
      </c>
      <c r="R20" s="1">
        <f>'TNSP stacked data'!R72</f>
        <v>0</v>
      </c>
      <c r="S20" s="1">
        <f>'TNSP stacked data'!S72</f>
        <v>0</v>
      </c>
      <c r="T20" s="1">
        <f>'TNSP stacked data'!T72</f>
        <v>0</v>
      </c>
      <c r="U20" s="26"/>
      <c r="V20" s="1">
        <f>'TNSP stacked data'!V72</f>
        <v>-2278</v>
      </c>
      <c r="W20" s="1">
        <f>'TNSP stacked data'!W72</f>
        <v>-239</v>
      </c>
      <c r="X20" s="1">
        <f>'TNSP stacked data'!X72</f>
        <v>-597</v>
      </c>
      <c r="Y20" s="1">
        <f>'TNSP stacked data'!Y72</f>
        <v>-1387</v>
      </c>
      <c r="Z20" s="1">
        <f>'TNSP stacked data'!Z72</f>
        <v>-1870.7280499999999</v>
      </c>
      <c r="AA20" s="1">
        <f>'TNSP stacked data'!AA72</f>
        <v>-1055.1251199999399</v>
      </c>
      <c r="AB20" s="1">
        <f>'TNSP stacked data'!AB72</f>
        <v>-2391.5924199999399</v>
      </c>
      <c r="AC20" s="1">
        <f>'TNSP stacked data'!AC72</f>
        <v>-432.27473999994299</v>
      </c>
      <c r="AD20" s="1">
        <f>'TNSP stacked data'!AD72</f>
        <v>-3379.43523</v>
      </c>
      <c r="AE20" s="26"/>
      <c r="AF20" s="1">
        <f>'TNSP stacked data'!AF72</f>
        <v>-5327</v>
      </c>
      <c r="AG20" s="1">
        <f>'TNSP stacked data'!AG72</f>
        <v>-4221</v>
      </c>
      <c r="AH20" s="1">
        <f>'TNSP stacked data'!AH72</f>
        <v>-4693</v>
      </c>
      <c r="AI20" s="1">
        <f>'TNSP stacked data'!AI72</f>
        <v>-2576</v>
      </c>
      <c r="AJ20" s="1">
        <f>'TNSP stacked data'!AJ72</f>
        <v>-2586.5561499999999</v>
      </c>
      <c r="AK20" s="1">
        <f>'TNSP stacked data'!AK72</f>
        <v>-4018.2957799999999</v>
      </c>
      <c r="AL20" s="1">
        <f>'TNSP stacked data'!AL72</f>
        <v>-3052.8013500000002</v>
      </c>
      <c r="AM20" s="1">
        <f>'TNSP stacked data'!AM72</f>
        <v>-2760.1592799999999</v>
      </c>
      <c r="AN20" s="1">
        <f>'TNSP stacked data'!AN72</f>
        <v>-3215.1804200000001</v>
      </c>
    </row>
    <row r="21" spans="1:40" x14ac:dyDescent="0.25">
      <c r="A21" s="21" t="s">
        <v>55</v>
      </c>
      <c r="B21" s="1">
        <f>'TNSP stacked data'!B73</f>
        <v>1267077.6261765629</v>
      </c>
      <c r="C21" s="1">
        <f>'TNSP stacked data'!C73</f>
        <v>1260952.6261765629</v>
      </c>
      <c r="D21" s="1">
        <f>'TNSP stacked data'!D73</f>
        <v>1310347.6261765629</v>
      </c>
      <c r="E21" s="1">
        <f>'TNSP stacked data'!E73</f>
        <v>1381871.7586736616</v>
      </c>
      <c r="F21" s="1">
        <f>'TNSP stacked data'!F73</f>
        <v>1438330.3744896937</v>
      </c>
      <c r="G21" s="1">
        <f>'TNSP stacked data'!G73</f>
        <v>1468868.0326552945</v>
      </c>
      <c r="H21" s="1">
        <f>'TNSP stacked data'!H73</f>
        <v>1509003.2929434481</v>
      </c>
      <c r="I21" s="1">
        <f>'TNSP stacked data'!I73</f>
        <v>1556927.2203912665</v>
      </c>
      <c r="J21" s="1">
        <f>'TNSP stacked data'!J73</f>
        <v>1760713.7503668009</v>
      </c>
      <c r="K21" s="26"/>
      <c r="L21" s="1">
        <f>'TNSP stacked data'!L73</f>
        <v>208543.15624601059</v>
      </c>
      <c r="M21" s="1">
        <f>'TNSP stacked data'!M73</f>
        <v>208322.15624601059</v>
      </c>
      <c r="N21" s="1">
        <f>'TNSP stacked data'!N73</f>
        <v>211675.15624601059</v>
      </c>
      <c r="O21" s="1">
        <f>'TNSP stacked data'!O73</f>
        <v>217539.34597025494</v>
      </c>
      <c r="P21" s="1">
        <f>'TNSP stacked data'!P73</f>
        <v>217546.17153907407</v>
      </c>
      <c r="Q21" s="1">
        <f>'TNSP stacked data'!Q73</f>
        <v>218340.55795862366</v>
      </c>
      <c r="R21" s="1">
        <f>'TNSP stacked data'!R73</f>
        <v>215128.00596797449</v>
      </c>
      <c r="S21" s="1">
        <f>'TNSP stacked data'!S73</f>
        <v>213733.46749389201</v>
      </c>
      <c r="T21" s="1">
        <f>'TNSP stacked data'!T73</f>
        <v>213047.44528950829</v>
      </c>
      <c r="U21" s="26"/>
      <c r="V21" s="1">
        <f>'TNSP stacked data'!V73</f>
        <v>1035006.9204308742</v>
      </c>
      <c r="W21" s="1">
        <f>'TNSP stacked data'!W73</f>
        <v>1155470.9204308742</v>
      </c>
      <c r="X21" s="1">
        <f>'TNSP stacked data'!X73</f>
        <v>1369065.9204308742</v>
      </c>
      <c r="Y21" s="1">
        <f>'TNSP stacked data'!Y73</f>
        <v>1702388.4002799967</v>
      </c>
      <c r="Z21" s="1">
        <f>'TNSP stacked data'!Z73</f>
        <v>1824771.1163535486</v>
      </c>
      <c r="AA21" s="1">
        <f>'TNSP stacked data'!AA73</f>
        <v>2063934.8473422115</v>
      </c>
      <c r="AB21" s="1">
        <f>'TNSP stacked data'!AB73</f>
        <v>2255327.8249627338</v>
      </c>
      <c r="AC21" s="1">
        <f>'TNSP stacked data'!AC73</f>
        <v>2437792.3128407211</v>
      </c>
      <c r="AD21" s="1">
        <f>'TNSP stacked data'!AD73</f>
        <v>2728791.1863407069</v>
      </c>
      <c r="AE21" s="26"/>
      <c r="AF21" s="1">
        <f>'TNSP stacked data'!AF73</f>
        <v>232978.51291487532</v>
      </c>
      <c r="AG21" s="1">
        <f>'TNSP stacked data'!AG73</f>
        <v>241808.51291487532</v>
      </c>
      <c r="AH21" s="1">
        <f>'TNSP stacked data'!AH73</f>
        <v>263593.51291487529</v>
      </c>
      <c r="AI21" s="1">
        <f>'TNSP stacked data'!AI73</f>
        <v>285142.53745502187</v>
      </c>
      <c r="AJ21" s="1">
        <f>'TNSP stacked data'!AJ73</f>
        <v>264977.03496401443</v>
      </c>
      <c r="AK21" s="1">
        <f>'TNSP stacked data'!AK73</f>
        <v>302852.37482132111</v>
      </c>
      <c r="AL21" s="1">
        <f>'TNSP stacked data'!AL73</f>
        <v>315961.24130362924</v>
      </c>
      <c r="AM21" s="1">
        <f>'TNSP stacked data'!AM73</f>
        <v>363463.24439055269</v>
      </c>
      <c r="AN21" s="1">
        <f>'TNSP stacked data'!AN73</f>
        <v>402329.58875960857</v>
      </c>
    </row>
    <row r="22" spans="1:40" x14ac:dyDescent="0.25">
      <c r="A22" s="21"/>
      <c r="B22" s="14"/>
      <c r="C22" s="14"/>
      <c r="D22" s="14"/>
      <c r="E22" s="14"/>
      <c r="F22" s="14"/>
      <c r="G22" s="14"/>
      <c r="H22" s="14"/>
      <c r="I22" s="14"/>
      <c r="J22" s="14"/>
    </row>
    <row r="23" spans="1:40" x14ac:dyDescent="0.25">
      <c r="A23" s="23" t="s">
        <v>61</v>
      </c>
      <c r="B23" s="14"/>
      <c r="C23" s="14"/>
      <c r="D23" s="14"/>
      <c r="E23" s="14"/>
      <c r="F23" s="14"/>
      <c r="G23" s="14"/>
      <c r="H23" s="14"/>
      <c r="I23" s="14"/>
      <c r="J23" s="14"/>
      <c r="V23" s="14"/>
      <c r="W23" s="14"/>
      <c r="X23" s="14"/>
      <c r="Y23" s="14"/>
      <c r="Z23" s="14"/>
      <c r="AA23" s="14"/>
      <c r="AB23" s="14"/>
      <c r="AC23" s="14"/>
      <c r="AD23" s="14"/>
    </row>
    <row r="24" spans="1:40" x14ac:dyDescent="0.25">
      <c r="A24" s="24" t="s">
        <v>62</v>
      </c>
      <c r="B24" s="1">
        <f>B15</f>
        <v>1262533.7235147201</v>
      </c>
      <c r="C24" s="1">
        <f t="shared" ref="C24:I24" si="8">C15</f>
        <v>1267077.6261765629</v>
      </c>
      <c r="D24" s="1">
        <f t="shared" si="8"/>
        <v>1260952.6261765629</v>
      </c>
      <c r="E24" s="1">
        <f t="shared" si="8"/>
        <v>1310348.4446204</v>
      </c>
      <c r="F24" s="1">
        <f t="shared" si="8"/>
        <v>1381871.75867367</v>
      </c>
      <c r="G24" s="1">
        <f t="shared" si="8"/>
        <v>1438330.3744896899</v>
      </c>
      <c r="H24" s="1">
        <f t="shared" si="8"/>
        <v>1468868.0326552901</v>
      </c>
      <c r="I24" s="1">
        <f t="shared" si="8"/>
        <v>1509003.2929434499</v>
      </c>
      <c r="J24" s="1">
        <f t="shared" ref="J24" si="9">J15</f>
        <v>1576792.0197078306</v>
      </c>
      <c r="L24" s="1">
        <f>L15</f>
        <v>205149.779809909</v>
      </c>
      <c r="M24" s="1">
        <f t="shared" ref="M24:S24" si="10">M15</f>
        <v>208543.15624601059</v>
      </c>
      <c r="N24" s="1">
        <f t="shared" si="10"/>
        <v>208322.15624601059</v>
      </c>
      <c r="O24" s="1">
        <f t="shared" si="10"/>
        <v>211675.351706371</v>
      </c>
      <c r="P24" s="1">
        <f t="shared" si="10"/>
        <v>217539.345970255</v>
      </c>
      <c r="Q24" s="1">
        <f t="shared" si="10"/>
        <v>217546.17153907401</v>
      </c>
      <c r="R24" s="1">
        <f t="shared" si="10"/>
        <v>218340.55795862299</v>
      </c>
      <c r="S24" s="1">
        <f t="shared" si="10"/>
        <v>215128.00596797501</v>
      </c>
      <c r="T24" s="1">
        <f t="shared" ref="T24" si="11">T15</f>
        <v>213733.46749389175</v>
      </c>
      <c r="V24" s="1">
        <f>V15</f>
        <v>942701.918717255</v>
      </c>
      <c r="W24" s="1">
        <f t="shared" ref="W24:AC24" si="12">W15</f>
        <v>1035006.9204308742</v>
      </c>
      <c r="X24" s="1">
        <f t="shared" si="12"/>
        <v>1155470.9204308742</v>
      </c>
      <c r="Y24" s="1">
        <f t="shared" si="12"/>
        <v>1369066.17842716</v>
      </c>
      <c r="Z24" s="1">
        <f t="shared" si="12"/>
        <v>1702388.4002799999</v>
      </c>
      <c r="AA24" s="1">
        <f t="shared" si="12"/>
        <v>1824771.11635355</v>
      </c>
      <c r="AB24" s="1">
        <f t="shared" si="12"/>
        <v>2063934.8473422099</v>
      </c>
      <c r="AC24" s="1">
        <f t="shared" si="12"/>
        <v>2255327.8249627398</v>
      </c>
      <c r="AD24" s="1">
        <f t="shared" ref="AD24" si="13">AD15</f>
        <v>2496401.8832229916</v>
      </c>
      <c r="AF24" s="1">
        <f>AF15</f>
        <v>229549.874352646</v>
      </c>
      <c r="AG24" s="1">
        <f t="shared" ref="AG24:AM24" si="14">AG15</f>
        <v>232978.51291487532</v>
      </c>
      <c r="AH24" s="1">
        <f t="shared" si="14"/>
        <v>241808.51291487532</v>
      </c>
      <c r="AI24" s="1">
        <f t="shared" si="14"/>
        <v>263594.45438205299</v>
      </c>
      <c r="AJ24" s="1">
        <f t="shared" si="14"/>
        <v>285142.53745502199</v>
      </c>
      <c r="AK24" s="1">
        <f t="shared" si="14"/>
        <v>264977.03496401501</v>
      </c>
      <c r="AL24" s="1">
        <f t="shared" si="14"/>
        <v>302852.37482132099</v>
      </c>
      <c r="AM24" s="1">
        <f t="shared" si="14"/>
        <v>315961.24130362901</v>
      </c>
      <c r="AN24" s="1">
        <f t="shared" ref="AN24" si="15">AN15</f>
        <v>365742.73240007344</v>
      </c>
    </row>
    <row r="25" spans="1:40" x14ac:dyDescent="0.25">
      <c r="A25" s="24" t="s">
        <v>63</v>
      </c>
      <c r="B25" s="1">
        <f>WACC!C14*B15</f>
        <v>505013.48940588807</v>
      </c>
      <c r="C25" s="1">
        <f>WACC!D14*C15</f>
        <v>506831.05047062517</v>
      </c>
      <c r="D25" s="1">
        <f>WACC!E14*D15</f>
        <v>504381.05047062517</v>
      </c>
      <c r="E25" s="1">
        <f>WACC!F14*E15</f>
        <v>524139.37784815999</v>
      </c>
      <c r="F25" s="1">
        <f>WACC!G14*F15</f>
        <v>552748.70346946805</v>
      </c>
      <c r="G25" s="1">
        <f>WACC!H14*G15</f>
        <v>575332.149795876</v>
      </c>
      <c r="H25" s="1">
        <f>WACC!I14*H15</f>
        <v>587547.21306211606</v>
      </c>
      <c r="I25" s="1">
        <f>WACC!J14*I15</f>
        <v>603601.31717737997</v>
      </c>
      <c r="J25" s="1">
        <f>WACC!K14*J15</f>
        <v>630716.80788313225</v>
      </c>
      <c r="L25" s="1">
        <f>WACC!C14*L24</f>
        <v>82059.911923963606</v>
      </c>
      <c r="M25" s="1">
        <f>WACC!D14*M24</f>
        <v>83417.262498404249</v>
      </c>
      <c r="N25" s="1">
        <f>WACC!E14*N24</f>
        <v>83328.86249840424</v>
      </c>
      <c r="O25" s="1">
        <f>WACC!F14*O24</f>
        <v>84670.140682548401</v>
      </c>
      <c r="P25" s="1">
        <f>WACC!G14*P24</f>
        <v>87015.738388102007</v>
      </c>
      <c r="Q25" s="1">
        <f>WACC!H14*Q24</f>
        <v>87018.468615629608</v>
      </c>
      <c r="R25" s="1">
        <f>WACC!I14*R24</f>
        <v>87336.223183449198</v>
      </c>
      <c r="S25" s="1">
        <f>WACC!J14*S24</f>
        <v>86051.202387190016</v>
      </c>
      <c r="T25" s="1">
        <f>WACC!K14*T24</f>
        <v>85493.386997556707</v>
      </c>
      <c r="V25" s="1">
        <f>WACC!C14*V24</f>
        <v>377080.76748690201</v>
      </c>
      <c r="W25" s="1">
        <f>WACC!D14*W24</f>
        <v>414002.76817234972</v>
      </c>
      <c r="X25" s="1">
        <f>WACC!E14*X24</f>
        <v>462188.3681723497</v>
      </c>
      <c r="Y25" s="1">
        <f>WACC!F14*Y24</f>
        <v>547626.47137086408</v>
      </c>
      <c r="Z25" s="1">
        <f>WACC!G14*Z24</f>
        <v>680955.36011200002</v>
      </c>
      <c r="AA25" s="1">
        <f>WACC!H14*AA24</f>
        <v>729908.44654142007</v>
      </c>
      <c r="AB25" s="1">
        <f>WACC!I14*AB24</f>
        <v>825573.93893688405</v>
      </c>
      <c r="AC25" s="1">
        <f>WACC!J14*AC24</f>
        <v>902131.12998509593</v>
      </c>
      <c r="AD25" s="1">
        <f>WACC!K14*AD24</f>
        <v>998560.75328919664</v>
      </c>
      <c r="AF25" s="1">
        <f>WACC!C14*AF24</f>
        <v>91819.949741058401</v>
      </c>
      <c r="AG25" s="1">
        <f>WACC!D14*AG24</f>
        <v>93191.405165950127</v>
      </c>
      <c r="AH25" s="1">
        <f>WACC!E14*AH24</f>
        <v>96723.405165950127</v>
      </c>
      <c r="AI25" s="1">
        <f>WACC!F14*AI24</f>
        <v>105437.7817528212</v>
      </c>
      <c r="AJ25" s="1">
        <f>WACC!G14*AJ24</f>
        <v>114057.0149820088</v>
      </c>
      <c r="AK25" s="1">
        <f>WACC!H14*AK24</f>
        <v>105990.81398560602</v>
      </c>
      <c r="AL25" s="1">
        <f>WACC!I14*AL24</f>
        <v>121140.9499285284</v>
      </c>
      <c r="AM25" s="1">
        <f>WACC!J14*AM24</f>
        <v>126384.49652145161</v>
      </c>
      <c r="AN25" s="1">
        <f>WACC!K14*AN24</f>
        <v>146297.09296002937</v>
      </c>
    </row>
    <row r="26" spans="1:40" x14ac:dyDescent="0.25">
      <c r="A26" s="24" t="s">
        <v>64</v>
      </c>
      <c r="B26" s="1">
        <f>WACC!C15*B24</f>
        <v>757520.23410883208</v>
      </c>
      <c r="C26" s="1">
        <f>WACC!D15*C24</f>
        <v>760246.57570593769</v>
      </c>
      <c r="D26" s="1">
        <f>WACC!E15*D24</f>
        <v>756571.57570593769</v>
      </c>
      <c r="E26" s="1">
        <f>WACC!F15*E24</f>
        <v>786209.06677223998</v>
      </c>
      <c r="F26" s="1">
        <f>WACC!G15*F24</f>
        <v>829123.05520420196</v>
      </c>
      <c r="G26" s="1">
        <f>WACC!H15*G24</f>
        <v>862998.22469381394</v>
      </c>
      <c r="H26" s="1">
        <f>WACC!I15*H24</f>
        <v>881320.81959317403</v>
      </c>
      <c r="I26" s="1">
        <f>WACC!J15*I24</f>
        <v>905401.97576606995</v>
      </c>
      <c r="J26" s="1">
        <f>WACC!K15*J24</f>
        <v>946075.21182469837</v>
      </c>
      <c r="L26" s="1">
        <f>WACC!C15*L24</f>
        <v>123089.86788594539</v>
      </c>
      <c r="M26" s="1">
        <f>WACC!D15*M24</f>
        <v>125125.89374760634</v>
      </c>
      <c r="N26" s="1">
        <f>WACC!E15*N24</f>
        <v>124993.29374760635</v>
      </c>
      <c r="O26" s="1">
        <f>WACC!F15*O24</f>
        <v>127005.2110238226</v>
      </c>
      <c r="P26" s="1">
        <f>WACC!G15*P24</f>
        <v>130523.607582153</v>
      </c>
      <c r="Q26" s="1">
        <f>WACC!H15*Q24</f>
        <v>130527.70292344441</v>
      </c>
      <c r="R26" s="1">
        <f>WACC!I15*R24</f>
        <v>131004.33477517379</v>
      </c>
      <c r="S26" s="1">
        <f>WACC!J15*S24</f>
        <v>129076.803580785</v>
      </c>
      <c r="T26" s="1">
        <f>WACC!K15*T24</f>
        <v>128240.08049633504</v>
      </c>
      <c r="V26" s="1">
        <f>WACC!C15*V24</f>
        <v>565621.15123035293</v>
      </c>
      <c r="W26" s="1">
        <f>WACC!D15*W24</f>
        <v>621004.15225852455</v>
      </c>
      <c r="X26" s="1">
        <f>WACC!E15*X24</f>
        <v>693282.55225852446</v>
      </c>
      <c r="Y26" s="1">
        <f>WACC!F15*Y24</f>
        <v>821439.70705629594</v>
      </c>
      <c r="Z26" s="1">
        <f>WACC!G15*Z24</f>
        <v>1021433.0401679999</v>
      </c>
      <c r="AA26" s="1">
        <f>WACC!H15*AA24</f>
        <v>1094862.66981213</v>
      </c>
      <c r="AB26" s="1">
        <f>WACC!I15*AB24</f>
        <v>1238360.9084053258</v>
      </c>
      <c r="AC26" s="1">
        <f>WACC!J15*AC24</f>
        <v>1353196.6949776439</v>
      </c>
      <c r="AD26" s="1">
        <f>WACC!K15*AD24</f>
        <v>1497841.129933795</v>
      </c>
      <c r="AF26" s="1">
        <f>WACC!C15*AF24</f>
        <v>137729.9246115876</v>
      </c>
      <c r="AG26" s="1">
        <f>WACC!D15*AG24</f>
        <v>139787.10774892519</v>
      </c>
      <c r="AH26" s="1">
        <f>WACC!E15*AH24</f>
        <v>145085.10774892519</v>
      </c>
      <c r="AI26" s="1">
        <f>WACC!F15*AI24</f>
        <v>158156.67262923179</v>
      </c>
      <c r="AJ26" s="1">
        <f>WACC!G15*AJ24</f>
        <v>171085.52247301317</v>
      </c>
      <c r="AK26" s="1">
        <f>WACC!H15*AK24</f>
        <v>158986.22097840899</v>
      </c>
      <c r="AL26" s="1">
        <f>WACC!I15*AL24</f>
        <v>181711.42489279259</v>
      </c>
      <c r="AM26" s="1">
        <f>WACC!J15*AM24</f>
        <v>189576.74478217741</v>
      </c>
      <c r="AN26" s="1">
        <f>WACC!K15*AN24</f>
        <v>219445.63944004406</v>
      </c>
    </row>
    <row r="27" spans="1:40" x14ac:dyDescent="0.25">
      <c r="A27" s="24" t="s">
        <v>65</v>
      </c>
      <c r="B27" s="1">
        <f>(WACC!C3+WACC!C9*WACC!C16)*B25</f>
        <v>50384.754676816294</v>
      </c>
      <c r="C27" s="1">
        <f>(WACC!D3+WACC!D9*WACC!D16)*C25</f>
        <v>50388.754661505671</v>
      </c>
      <c r="D27" s="1">
        <f>(WACC!E3+WACC!E9*WACC!E16)*D25</f>
        <v>52197.791974937776</v>
      </c>
      <c r="E27" s="1">
        <f>(WACC!F3+WACC!F9*WACC!F16)*E25</f>
        <v>56169.018886090249</v>
      </c>
      <c r="F27" s="1">
        <f>(WACC!G3+WACC!G9*WACC!G16)*F25</f>
        <v>52898.798509355009</v>
      </c>
      <c r="G27" s="1">
        <f>(WACC!H3+WACC!H9*WACC!H16)*G25</f>
        <v>58042.249467554888</v>
      </c>
      <c r="H27" s="1">
        <f>(WACC!I3+WACC!I9*WACC!I16)*H25</f>
        <v>58037.911455137066</v>
      </c>
      <c r="I27" s="1">
        <f>(WACC!J3+WACC!J9*WACC!J16)*I25</f>
        <v>52051.511206533105</v>
      </c>
      <c r="J27" s="1">
        <f>(WACC!K3+WACC!K9*WACC!K16)*J25</f>
        <v>49399.23381481407</v>
      </c>
      <c r="L27" s="1">
        <f>(WACC!C3+WACC!C9*WACC!C16)*L25</f>
        <v>8187.0457281330846</v>
      </c>
      <c r="M27" s="1">
        <f>(WACC!D3+WACC!D9*WACC!D16)*M25</f>
        <v>8293.2803163174049</v>
      </c>
      <c r="N27" s="1">
        <f>(WACC!E3+WACC!E9*WACC!E16)*N25</f>
        <v>8623.6043684460637</v>
      </c>
      <c r="O27" s="1">
        <f>(WACC!F3+WACC!F9*WACC!F16)*O25</f>
        <v>9073.614637791472</v>
      </c>
      <c r="P27" s="1">
        <f>(WACC!G3+WACC!G9*WACC!G16)*P25</f>
        <v>8327.5238516940481</v>
      </c>
      <c r="Q27" s="1">
        <f>(WACC!H3+WACC!H9*WACC!H16)*Q25</f>
        <v>8778.8378686380402</v>
      </c>
      <c r="R27" s="1">
        <f>(WACC!I3+WACC!I9*WACC!I16)*R25</f>
        <v>8627.0717914395645</v>
      </c>
      <c r="S27" s="1">
        <f>(WACC!J3+WACC!J9*WACC!J16)*S25</f>
        <v>7420.6185406255508</v>
      </c>
      <c r="T27" s="1">
        <f>(WACC!K3+WACC!K9*WACC!K16)*T25</f>
        <v>6696.044502266127</v>
      </c>
      <c r="V27" s="1">
        <f>(WACC!C3+WACC!C9*WACC!C16)*V25</f>
        <v>37621.018768279362</v>
      </c>
      <c r="W27" s="1">
        <f>(WACC!D3+WACC!D9*WACC!D16)*W25</f>
        <v>41159.837968194493</v>
      </c>
      <c r="X27" s="1">
        <f>(WACC!E3+WACC!E9*WACC!E16)*X25</f>
        <v>47831.321721118657</v>
      </c>
      <c r="Y27" s="1">
        <f>(WACC!F3+WACC!F9*WACC!F16)*Y25</f>
        <v>58685.996345544387</v>
      </c>
      <c r="Z27" s="1">
        <f>(WACC!G3+WACC!G9*WACC!G16)*Z25</f>
        <v>65168.348948320396</v>
      </c>
      <c r="AA27" s="1">
        <f>(WACC!H3+WACC!H9*WACC!H16)*AA25</f>
        <v>73636.643037701884</v>
      </c>
      <c r="AB27" s="1">
        <f>(WACC!I3+WACC!I9*WACC!I16)*AB25</f>
        <v>81550.19052506685</v>
      </c>
      <c r="AC27" s="1">
        <f>(WACC!J3+WACC!J9*WACC!J16)*AC25</f>
        <v>77795.205686044384</v>
      </c>
      <c r="AD27" s="1">
        <f>(WACC!K3+WACC!K9*WACC!K16)*AD25</f>
        <v>78209.642605830275</v>
      </c>
      <c r="AF27" s="1">
        <f>(WACC!C3+WACC!C9*WACC!C16)*AF25</f>
        <v>9160.7961751345847</v>
      </c>
      <c r="AG27" s="1">
        <f>(WACC!D3+WACC!D9*WACC!D16)*AG25</f>
        <v>9265.0180905603211</v>
      </c>
      <c r="AH27" s="1">
        <f>(WACC!E3+WACC!E9*WACC!E16)*AH25</f>
        <v>10009.789577243291</v>
      </c>
      <c r="AI27" s="1">
        <f>(WACC!F3+WACC!F9*WACC!F16)*AI25</f>
        <v>11299.163934020125</v>
      </c>
      <c r="AJ27" s="1">
        <f>(WACC!G3+WACC!G9*WACC!G16)*AJ25</f>
        <v>10915.410594798504</v>
      </c>
      <c r="AK27" s="1">
        <f>(WACC!H3+WACC!H9*WACC!H16)*AK25</f>
        <v>10692.858497138424</v>
      </c>
      <c r="AL27" s="1">
        <f>(WACC!I3+WACC!I9*WACC!I16)*AL25</f>
        <v>11966.302569798461</v>
      </c>
      <c r="AM27" s="1">
        <f>(WACC!J3+WACC!J9*WACC!J16)*AM25</f>
        <v>10898.756927472314</v>
      </c>
      <c r="AN27" s="1">
        <f>(WACC!K3+WACC!K9*WACC!K16)*AN25</f>
        <v>11458.334725240413</v>
      </c>
    </row>
    <row r="28" spans="1:40" x14ac:dyDescent="0.25">
      <c r="A28" s="24" t="s">
        <v>66</v>
      </c>
      <c r="B28" s="1">
        <f>WACC!C7*B26</f>
        <v>52144.21785123436</v>
      </c>
      <c r="C28" s="1">
        <f>WACC!D7*C26</f>
        <v>50149.084801826044</v>
      </c>
      <c r="D28" s="1">
        <f>WACC!E7*D26</f>
        <v>53316.379066625457</v>
      </c>
      <c r="E28" s="1">
        <f>WACC!F7*E26</f>
        <v>67558.761999402908</v>
      </c>
      <c r="F28" s="1">
        <f>WACC!G7*F26</f>
        <v>69082.041668363396</v>
      </c>
      <c r="G28" s="1">
        <f>WACC!H7*G26</f>
        <v>80543.488296904936</v>
      </c>
      <c r="H28" s="1">
        <f>WACC!I7*H26</f>
        <v>83113.181134600178</v>
      </c>
      <c r="I28" s="1">
        <f>WACC!J7*I26</f>
        <v>69051.316416261499</v>
      </c>
      <c r="J28" s="1">
        <f>WACC!K7*J26</f>
        <v>57641.900911131779</v>
      </c>
      <c r="L28" s="1">
        <f>WACC!C7*L26</f>
        <v>8472.9418401281473</v>
      </c>
      <c r="M28" s="1">
        <f>WACC!D7*M26</f>
        <v>8253.8340282904828</v>
      </c>
      <c r="N28" s="1">
        <f>WACC!E7*N26</f>
        <v>8808.4062952209915</v>
      </c>
      <c r="O28" s="1">
        <f>WACC!F7*O26</f>
        <v>10913.528203724009</v>
      </c>
      <c r="P28" s="1">
        <f>WACC!G7*P26</f>
        <v>10875.14964286535</v>
      </c>
      <c r="Q28" s="1">
        <f>WACC!H7*Q26</f>
        <v>12182.129941885252</v>
      </c>
      <c r="R28" s="1">
        <f>WACC!I7*R26</f>
        <v>12354.396677719367</v>
      </c>
      <c r="S28" s="1">
        <f>WACC!J7*S26</f>
        <v>9844.1614273208361</v>
      </c>
      <c r="T28" s="1">
        <f>WACC!K7*T26</f>
        <v>7813.3344161383629</v>
      </c>
      <c r="V28" s="1">
        <f>WACC!C7*V26</f>
        <v>38934.765307911424</v>
      </c>
      <c r="W28" s="1">
        <f>WACC!D7*W26</f>
        <v>40964.064672018765</v>
      </c>
      <c r="X28" s="1">
        <f>WACC!E7*X26</f>
        <v>48856.336324826283</v>
      </c>
      <c r="Y28" s="1">
        <f>WACC!F7*Y26</f>
        <v>70586.122713784775</v>
      </c>
      <c r="Z28" s="1">
        <f>WACC!G7*Z26</f>
        <v>85105.195663567967</v>
      </c>
      <c r="AA28" s="1">
        <f>WACC!H7*AA26</f>
        <v>102183.36041655068</v>
      </c>
      <c r="AB28" s="1">
        <f>WACC!I7*AB26</f>
        <v>116783.93633978895</v>
      </c>
      <c r="AC28" s="1">
        <f>WACC!J7*AC26</f>
        <v>103202.7935208337</v>
      </c>
      <c r="AD28" s="1">
        <f>WACC!K7*AD26</f>
        <v>91259.56257298011</v>
      </c>
      <c r="AF28" s="1">
        <f>WACC!C7*AF26</f>
        <v>9480.6961850063326</v>
      </c>
      <c r="AG28" s="1">
        <f>WACC!D7*AG26</f>
        <v>9220.9498138066956</v>
      </c>
      <c r="AH28" s="1">
        <f>WACC!E7*AH26</f>
        <v>10224.297145245217</v>
      </c>
      <c r="AI28" s="1">
        <f>WACC!F7*AI26</f>
        <v>13590.366044291744</v>
      </c>
      <c r="AJ28" s="1">
        <f>WACC!G7*AJ26</f>
        <v>14254.744356883877</v>
      </c>
      <c r="AK28" s="1">
        <f>WACC!H7*AK26</f>
        <v>14838.158946719575</v>
      </c>
      <c r="AL28" s="1">
        <f>WACC!I7*AL26</f>
        <v>17136.341540544196</v>
      </c>
      <c r="AM28" s="1">
        <f>WACC!J7*AM26</f>
        <v>14458.24522090639</v>
      </c>
      <c r="AN28" s="1">
        <f>WACC!K7*AN26</f>
        <v>13370.251800156877</v>
      </c>
    </row>
    <row r="29" spans="1:40" x14ac:dyDescent="0.25">
      <c r="A29" s="21"/>
      <c r="B29" s="14"/>
      <c r="C29" s="14"/>
      <c r="D29" s="14"/>
      <c r="E29" s="14"/>
      <c r="F29" s="14"/>
      <c r="G29" s="14"/>
      <c r="H29" s="14"/>
      <c r="I29" s="14"/>
      <c r="J29" s="14"/>
      <c r="L29" s="14"/>
      <c r="M29" s="14"/>
      <c r="N29" s="14"/>
      <c r="O29" s="14"/>
      <c r="P29" s="14"/>
      <c r="Q29" s="14"/>
      <c r="R29" s="14"/>
      <c r="S29" s="14"/>
      <c r="T29" s="14"/>
      <c r="V29" s="14"/>
      <c r="W29" s="14"/>
      <c r="X29" s="14"/>
      <c r="Y29" s="14"/>
      <c r="Z29" s="14"/>
      <c r="AA29" s="14"/>
      <c r="AB29" s="14"/>
      <c r="AC29" s="14"/>
      <c r="AD29" s="14"/>
      <c r="AF29" s="14"/>
      <c r="AG29" s="14"/>
      <c r="AH29" s="14"/>
      <c r="AI29" s="14"/>
      <c r="AJ29" s="14"/>
      <c r="AK29" s="14"/>
      <c r="AL29" s="14"/>
      <c r="AM29" s="14"/>
      <c r="AN29" s="14"/>
    </row>
    <row r="30" spans="1:40" x14ac:dyDescent="0.25">
      <c r="A30" s="4" t="s">
        <v>79</v>
      </c>
      <c r="B30" s="18"/>
      <c r="C30" s="18"/>
      <c r="D30" s="18"/>
      <c r="E30" s="18"/>
      <c r="F30" s="18"/>
      <c r="G30" s="18"/>
      <c r="H30" s="18"/>
      <c r="I30" s="18"/>
      <c r="J30" s="18"/>
      <c r="K30" s="19"/>
      <c r="L30" s="18"/>
      <c r="M30" s="18"/>
      <c r="N30" s="18"/>
      <c r="O30" s="18"/>
      <c r="P30" s="18"/>
      <c r="Q30" s="18"/>
      <c r="R30" s="18"/>
      <c r="S30" s="18"/>
      <c r="T30" s="18"/>
      <c r="U30" s="19"/>
      <c r="V30" s="18"/>
      <c r="W30" s="18"/>
      <c r="X30" s="18"/>
      <c r="Y30" s="18"/>
      <c r="Z30" s="18"/>
      <c r="AA30" s="18"/>
      <c r="AB30" s="18"/>
      <c r="AC30" s="18"/>
      <c r="AD30" s="18"/>
      <c r="AE30" s="19"/>
      <c r="AF30" s="18"/>
      <c r="AG30" s="18"/>
      <c r="AH30" s="18"/>
      <c r="AI30" s="18"/>
      <c r="AJ30" s="18"/>
      <c r="AK30" s="18"/>
      <c r="AL30" s="18"/>
      <c r="AM30" s="18"/>
      <c r="AN30" s="18"/>
    </row>
    <row r="31" spans="1:40" x14ac:dyDescent="0.25">
      <c r="A31" s="24" t="s">
        <v>44</v>
      </c>
      <c r="B31" s="1">
        <f>B15*WACC!C21</f>
        <v>102528.97252805065</v>
      </c>
      <c r="C31" s="1">
        <f>C15*WACC!D21</f>
        <v>100537.83946333169</v>
      </c>
      <c r="D31" s="1">
        <f>D15*WACC!E21</f>
        <v>105514.17104156323</v>
      </c>
      <c r="E31" s="1">
        <f>E15*WACC!F21</f>
        <v>123727.78088549315</v>
      </c>
      <c r="F31" s="1">
        <f>F15*WACC!G21</f>
        <v>121980.8401777184</v>
      </c>
      <c r="G31" s="1">
        <f>G15*WACC!H21</f>
        <v>138585.73776445983</v>
      </c>
      <c r="H31" s="1">
        <f>H15*WACC!I21</f>
        <v>141151.09258973724</v>
      </c>
      <c r="I31" s="1">
        <f>I15*WACC!J21</f>
        <v>121102.82762279462</v>
      </c>
      <c r="J31" s="1">
        <f>J15*WACC!K21</f>
        <v>107041.13472594584</v>
      </c>
      <c r="L31" s="1">
        <f>L15*WACC!C21</f>
        <v>16659.987568261233</v>
      </c>
      <c r="M31" s="1">
        <f>M15*WACC!D21</f>
        <v>16547.114344607886</v>
      </c>
      <c r="N31" s="1">
        <f>N15*WACC!E21</f>
        <v>17432.010663667053</v>
      </c>
      <c r="O31" s="1">
        <f>O15*WACC!F21</f>
        <v>19987.142841515481</v>
      </c>
      <c r="P31" s="1">
        <f>P15*WACC!G21</f>
        <v>19202.6734945594</v>
      </c>
      <c r="Q31" s="1">
        <f>Q15*WACC!H21</f>
        <v>20960.967810523292</v>
      </c>
      <c r="R31" s="1">
        <f>R15*WACC!I21</f>
        <v>20981.468469158932</v>
      </c>
      <c r="S31" s="1">
        <f>S15*WACC!J21</f>
        <v>17264.779967946386</v>
      </c>
      <c r="T31" s="1">
        <f>T15*WACC!K21</f>
        <v>14509.378918404489</v>
      </c>
      <c r="V31" s="1">
        <f>V15*WACC!C21</f>
        <v>76555.784076190786</v>
      </c>
      <c r="W31" s="1">
        <f>W15*WACC!D21</f>
        <v>82123.902640213244</v>
      </c>
      <c r="X31" s="1">
        <f>X15*WACC!E21</f>
        <v>96687.658045944947</v>
      </c>
      <c r="Y31" s="1">
        <f>Y15*WACC!F21</f>
        <v>129272.11905932917</v>
      </c>
      <c r="Z31" s="1">
        <f>Z15*WACC!G21</f>
        <v>150273.54461188836</v>
      </c>
      <c r="AA31" s="1">
        <f>AA15*WACC!H21</f>
        <v>175820.00345425258</v>
      </c>
      <c r="AB31" s="1">
        <f>AB15*WACC!I21</f>
        <v>198334.12686485579</v>
      </c>
      <c r="AC31" s="1">
        <f>AC15*WACC!J21</f>
        <v>180997.9992068781</v>
      </c>
      <c r="AD31" s="1">
        <f>AD15*WACC!K21</f>
        <v>169469.20517881037</v>
      </c>
      <c r="AF31" s="1">
        <f>AF15*WACC!C21</f>
        <v>18641.492360140917</v>
      </c>
      <c r="AG31" s="1">
        <f>AG15*WACC!D21</f>
        <v>18485.967904367011</v>
      </c>
      <c r="AH31" s="1">
        <f>AH15*WACC!E21</f>
        <v>20234.086722488508</v>
      </c>
      <c r="AI31" s="1">
        <f>AI15*WACC!F21</f>
        <v>24889.529978311868</v>
      </c>
      <c r="AJ31" s="1">
        <f>AJ15*WACC!G21</f>
        <v>25170.154951682383</v>
      </c>
      <c r="AK31" s="1">
        <f>AK15*WACC!H21</f>
        <v>25531.017443858003</v>
      </c>
      <c r="AL31" s="1">
        <f>AL15*WACC!I21</f>
        <v>29102.644110342659</v>
      </c>
      <c r="AM31" s="1">
        <f>AM15*WACC!J21</f>
        <v>25357.002148378702</v>
      </c>
      <c r="AN31" s="1">
        <f>AN15*WACC!K21</f>
        <v>24828.586525397288</v>
      </c>
    </row>
    <row r="32" spans="1:40" x14ac:dyDescent="0.25">
      <c r="A32" s="24" t="s">
        <v>45</v>
      </c>
      <c r="B32" s="1">
        <f>B18</f>
        <v>-11528.097338157299</v>
      </c>
      <c r="C32" s="1">
        <f t="shared" ref="C32:I32" si="16">C18</f>
        <v>-20125</v>
      </c>
      <c r="D32" s="1">
        <f t="shared" si="16"/>
        <v>3144</v>
      </c>
      <c r="E32" s="1">
        <f t="shared" si="16"/>
        <v>-21125.750126279603</v>
      </c>
      <c r="F32" s="1">
        <f t="shared" si="16"/>
        <v>-17087.814827012196</v>
      </c>
      <c r="G32" s="1">
        <f t="shared" si="16"/>
        <v>-12169.766187473804</v>
      </c>
      <c r="H32" s="1">
        <f t="shared" si="16"/>
        <v>-39724.754904306297</v>
      </c>
      <c r="I32" s="1">
        <f t="shared" si="16"/>
        <v>-27858.511016419201</v>
      </c>
      <c r="J32" s="1">
        <f t="shared" ref="J32" si="17">J18</f>
        <v>-23222.824453350979</v>
      </c>
      <c r="L32" s="1">
        <f t="shared" ref="L32:S32" si="18">L18</f>
        <v>815.37643610159012</v>
      </c>
      <c r="M32" s="1">
        <f t="shared" si="18"/>
        <v>-442</v>
      </c>
      <c r="N32" s="1">
        <f t="shared" si="18"/>
        <v>3175</v>
      </c>
      <c r="O32" s="1">
        <f t="shared" si="18"/>
        <v>-685.23759670231993</v>
      </c>
      <c r="P32" s="1">
        <f t="shared" si="18"/>
        <v>6.8255688190702131</v>
      </c>
      <c r="Q32" s="1">
        <f t="shared" si="18"/>
        <v>794.38641954966079</v>
      </c>
      <c r="R32" s="1">
        <f t="shared" si="18"/>
        <v>-3212.5519906484801</v>
      </c>
      <c r="S32" s="1">
        <f t="shared" si="18"/>
        <v>-1394.5384740830295</v>
      </c>
      <c r="T32" s="1">
        <f t="shared" ref="T32" si="19">T18</f>
        <v>-686.02220438345739</v>
      </c>
      <c r="V32" s="1">
        <f t="shared" ref="V32:AC32" si="20">V18</f>
        <v>-9075.9982863808036</v>
      </c>
      <c r="W32" s="1">
        <f t="shared" si="20"/>
        <v>-15706</v>
      </c>
      <c r="X32" s="1">
        <f t="shared" si="20"/>
        <v>4341</v>
      </c>
      <c r="Y32" s="1">
        <f t="shared" si="20"/>
        <v>-18255.995163427004</v>
      </c>
      <c r="Z32" s="1">
        <f t="shared" si="20"/>
        <v>-12665.067033113199</v>
      </c>
      <c r="AA32" s="1">
        <f t="shared" si="20"/>
        <v>-6250.8674990615982</v>
      </c>
      <c r="AB32" s="1">
        <f t="shared" si="20"/>
        <v>-42947.084797446005</v>
      </c>
      <c r="AC32" s="1">
        <f t="shared" si="20"/>
        <v>-26362.826665840097</v>
      </c>
      <c r="AD32" s="1">
        <f t="shared" ref="AD32" si="21">AD18</f>
        <v>-18824.711033494881</v>
      </c>
      <c r="AF32" s="1">
        <f t="shared" ref="AF32:AM32" si="22">AF18</f>
        <v>-23181.361437770691</v>
      </c>
      <c r="AG32" s="1">
        <f t="shared" si="22"/>
        <v>-27734</v>
      </c>
      <c r="AH32" s="1">
        <f t="shared" si="22"/>
        <v>-27485</v>
      </c>
      <c r="AI32" s="1">
        <f t="shared" si="22"/>
        <v>-37482.894318002407</v>
      </c>
      <c r="AJ32" s="1">
        <f t="shared" si="22"/>
        <v>-45615.978415981182</v>
      </c>
      <c r="AK32" s="1">
        <f t="shared" si="22"/>
        <v>-39234.542209470506</v>
      </c>
      <c r="AL32" s="1">
        <f t="shared" si="22"/>
        <v>-34214.00570801078</v>
      </c>
      <c r="AM32" s="1">
        <f t="shared" si="22"/>
        <v>-36306.683256746022</v>
      </c>
      <c r="AN32" s="1">
        <f t="shared" ref="AN32" si="23">AN18</f>
        <v>-45938.271153770271</v>
      </c>
    </row>
    <row r="33" spans="1:40" x14ac:dyDescent="0.25">
      <c r="A33" s="24" t="s">
        <v>80</v>
      </c>
      <c r="B33" s="20">
        <f>B10*B4</f>
        <v>57738.421334835853</v>
      </c>
      <c r="C33" s="20">
        <f t="shared" ref="C33:I33" si="24">C10*C4</f>
        <v>56846.563515455731</v>
      </c>
      <c r="D33" s="20">
        <f t="shared" si="24"/>
        <v>52658.567575404304</v>
      </c>
      <c r="E33" s="20">
        <f t="shared" si="24"/>
        <v>51563.527056089137</v>
      </c>
      <c r="F33" s="20">
        <f t="shared" si="24"/>
        <v>55183.303319040628</v>
      </c>
      <c r="G33" s="20">
        <f t="shared" si="24"/>
        <v>52904.065864856821</v>
      </c>
      <c r="H33" s="20">
        <f t="shared" si="24"/>
        <v>55113.405826169757</v>
      </c>
      <c r="I33" s="20">
        <f t="shared" si="24"/>
        <v>50254.201615637598</v>
      </c>
      <c r="J33" s="20">
        <f t="shared" ref="J33" si="25">J10*J4</f>
        <v>59523.798300099086</v>
      </c>
      <c r="K33" s="19"/>
      <c r="L33" s="20">
        <f t="shared" ref="L33:T33" si="26">B10*B5</f>
        <v>9381.9469553957024</v>
      </c>
      <c r="M33" s="20">
        <f t="shared" si="26"/>
        <v>9356.1448267578362</v>
      </c>
      <c r="N33" s="20">
        <f t="shared" si="26"/>
        <v>8699.7291685710279</v>
      </c>
      <c r="O33" s="20">
        <f t="shared" si="26"/>
        <v>8329.6376392315833</v>
      </c>
      <c r="P33" s="20">
        <f t="shared" si="26"/>
        <v>8687.1590197518326</v>
      </c>
      <c r="Q33" s="20">
        <f t="shared" si="26"/>
        <v>8001.6922341878208</v>
      </c>
      <c r="R33" s="20">
        <f t="shared" si="26"/>
        <v>8192.3573197606074</v>
      </c>
      <c r="S33" s="20">
        <f t="shared" si="26"/>
        <v>7164.3887297268157</v>
      </c>
      <c r="T33" s="20">
        <f t="shared" si="26"/>
        <v>8068.4247827716335</v>
      </c>
      <c r="U33" s="19"/>
      <c r="V33" s="20">
        <f t="shared" ref="V33:AD33" si="27">B6*B10</f>
        <v>43111.815203263708</v>
      </c>
      <c r="W33" s="20">
        <f t="shared" si="27"/>
        <v>46434.871412535897</v>
      </c>
      <c r="X33" s="20">
        <f t="shared" si="27"/>
        <v>48253.552339565853</v>
      </c>
      <c r="Y33" s="20">
        <f t="shared" si="27"/>
        <v>53874.128841627353</v>
      </c>
      <c r="Z33" s="20">
        <f t="shared" si="27"/>
        <v>67982.73057525621</v>
      </c>
      <c r="AA33" s="20">
        <f t="shared" si="27"/>
        <v>67117.967499022954</v>
      </c>
      <c r="AB33" s="20">
        <f t="shared" si="27"/>
        <v>77440.911172065506</v>
      </c>
      <c r="AC33" s="20">
        <f t="shared" si="27"/>
        <v>75108.98071266328</v>
      </c>
      <c r="AD33" s="20">
        <f t="shared" si="27"/>
        <v>94239.012067353455</v>
      </c>
      <c r="AE33" s="19"/>
      <c r="AF33" s="20">
        <f t="shared" ref="AF33:AN33" si="28">B7*B10</f>
        <v>10497.816506504727</v>
      </c>
      <c r="AG33" s="20">
        <f t="shared" si="28"/>
        <v>10452.420245250525</v>
      </c>
      <c r="AH33" s="20">
        <f t="shared" si="28"/>
        <v>10098.150916458799</v>
      </c>
      <c r="AI33" s="20">
        <f t="shared" si="28"/>
        <v>10372.706463051913</v>
      </c>
      <c r="AJ33" s="20">
        <f t="shared" si="28"/>
        <v>11386.807085951337</v>
      </c>
      <c r="AK33" s="20">
        <f t="shared" si="28"/>
        <v>9746.2744019324091</v>
      </c>
      <c r="AL33" s="20">
        <f t="shared" si="28"/>
        <v>11363.325682004132</v>
      </c>
      <c r="AM33" s="20">
        <f t="shared" si="28"/>
        <v>10522.428941972323</v>
      </c>
      <c r="AN33" s="20">
        <f t="shared" si="28"/>
        <v>13806.764849775815</v>
      </c>
    </row>
    <row r="34" spans="1:40" x14ac:dyDescent="0.25">
      <c r="A34" s="25" t="s">
        <v>46</v>
      </c>
      <c r="B34" s="20">
        <f t="shared" ref="B34:I34" si="29">B50</f>
        <v>4490.3759075532926</v>
      </c>
      <c r="C34" s="20">
        <f t="shared" si="29"/>
        <v>6891.0898805289635</v>
      </c>
      <c r="D34" s="20">
        <f t="shared" si="29"/>
        <v>-454.3087147276824</v>
      </c>
      <c r="E34" s="20">
        <f t="shared" si="29"/>
        <v>8419.281391544564</v>
      </c>
      <c r="F34" s="20">
        <f t="shared" si="29"/>
        <v>4584.4040573804468</v>
      </c>
      <c r="G34" s="20">
        <f t="shared" si="29"/>
        <v>3563.9659945512417</v>
      </c>
      <c r="H34" s="20">
        <f t="shared" si="29"/>
        <v>12268.987241956804</v>
      </c>
      <c r="I34" s="20">
        <f t="shared" si="29"/>
        <v>5043.0586015669433</v>
      </c>
      <c r="J34" s="20">
        <f t="shared" ref="J34" si="30">J50</f>
        <v>1359.9728301398127</v>
      </c>
      <c r="K34" s="19"/>
      <c r="L34" s="20">
        <f t="shared" ref="L34:S34" si="31">L50</f>
        <v>729.64358221956036</v>
      </c>
      <c r="M34" s="20">
        <f t="shared" si="31"/>
        <v>1134.0989351704454</v>
      </c>
      <c r="N34" s="20">
        <f t="shared" si="31"/>
        <v>-74.963164077833227</v>
      </c>
      <c r="O34" s="20">
        <f t="shared" si="31"/>
        <v>1360.0614073200891</v>
      </c>
      <c r="P34" s="20">
        <f t="shared" si="31"/>
        <v>721.69378529244023</v>
      </c>
      <c r="Q34" s="20">
        <f t="shared" si="31"/>
        <v>539.04664141237674</v>
      </c>
      <c r="R34" s="20">
        <f t="shared" si="31"/>
        <v>1823.7291985676534</v>
      </c>
      <c r="S34" s="20">
        <f t="shared" si="31"/>
        <v>718.9534615385387</v>
      </c>
      <c r="T34" s="20">
        <f t="shared" ref="T34" si="32">T50</f>
        <v>153.29005474618822</v>
      </c>
      <c r="U34" s="19"/>
      <c r="V34" s="20">
        <f t="shared" ref="V34:AC34" si="33">V50</f>
        <v>3352.8498328170367</v>
      </c>
      <c r="W34" s="20">
        <f t="shared" si="33"/>
        <v>5629.0016358313515</v>
      </c>
      <c r="X34" s="20">
        <f t="shared" si="33"/>
        <v>-416.3570396050373</v>
      </c>
      <c r="Y34" s="20">
        <f t="shared" si="33"/>
        <v>8796.5559444487844</v>
      </c>
      <c r="Z34" s="20">
        <f t="shared" si="33"/>
        <v>5647.7283369418356</v>
      </c>
      <c r="AA34" s="20">
        <f t="shared" si="33"/>
        <v>4521.5079385573426</v>
      </c>
      <c r="AB34" s="20">
        <f t="shared" si="33"/>
        <v>17239.390978164389</v>
      </c>
      <c r="AC34" s="20">
        <f t="shared" si="33"/>
        <v>7537.2601506031979</v>
      </c>
      <c r="AD34" s="20">
        <f t="shared" ref="AD34" si="34">AD50</f>
        <v>2465.2247411556732</v>
      </c>
      <c r="AE34" s="19"/>
      <c r="AF34" s="20">
        <f t="shared" ref="AF34:AM34" si="35">AF50</f>
        <v>816.42589514796737</v>
      </c>
      <c r="AG34" s="20">
        <f t="shared" si="35"/>
        <v>1267.0652084326039</v>
      </c>
      <c r="AH34" s="20">
        <f t="shared" si="35"/>
        <v>-87.250737443513941</v>
      </c>
      <c r="AI34" s="20">
        <f t="shared" si="35"/>
        <v>1693.6532368961414</v>
      </c>
      <c r="AJ34" s="20">
        <f t="shared" si="35"/>
        <v>945.96954994956297</v>
      </c>
      <c r="AK34" s="20">
        <f t="shared" si="35"/>
        <v>656.57317588375577</v>
      </c>
      <c r="AL34" s="20">
        <f t="shared" si="35"/>
        <v>2529.6295108024265</v>
      </c>
      <c r="AM34" s="20">
        <f t="shared" si="35"/>
        <v>1055.9361024388156</v>
      </c>
      <c r="AN34" s="20">
        <f t="shared" ref="AN34" si="36">AN50</f>
        <v>300.86312711415297</v>
      </c>
    </row>
    <row r="35" spans="1:40" x14ac:dyDescent="0.25">
      <c r="A35" s="25" t="s">
        <v>47</v>
      </c>
      <c r="B35" s="20">
        <f>-B34*WACC!C13</f>
        <v>-2245.1879537766463</v>
      </c>
      <c r="C35" s="20">
        <f>-C34*WACC!D13</f>
        <v>-3445.5449402644817</v>
      </c>
      <c r="D35" s="20">
        <f>-D34*WACC!E13</f>
        <v>227.1543573638412</v>
      </c>
      <c r="E35" s="20">
        <f>-E34*WACC!F13</f>
        <v>-4209.640695772282</v>
      </c>
      <c r="F35" s="20">
        <f>-F34*WACC!G13</f>
        <v>-2292.2020286902234</v>
      </c>
      <c r="G35" s="20">
        <f>-G34*WACC!H13</f>
        <v>-1781.9829972756208</v>
      </c>
      <c r="H35" s="20">
        <f>-H34*WACC!I13</f>
        <v>-6134.4936209784019</v>
      </c>
      <c r="I35" s="20">
        <f>-I34*WACC!J13</f>
        <v>-2521.5293007834716</v>
      </c>
      <c r="J35" s="20">
        <f>-J34*WACC!K13</f>
        <v>-679.98641506990634</v>
      </c>
      <c r="K35" s="19"/>
      <c r="L35" s="20">
        <f>-L34*WACC!C13</f>
        <v>-364.82179110978018</v>
      </c>
      <c r="M35" s="20">
        <f>-M34*WACC!D13</f>
        <v>-567.04946758522271</v>
      </c>
      <c r="N35" s="20">
        <f>-N34*WACC!E13</f>
        <v>37.481582038916613</v>
      </c>
      <c r="O35" s="20">
        <f>-O34*WACC!F13</f>
        <v>-680.03070366004454</v>
      </c>
      <c r="P35" s="20">
        <f>-P34*WACC!G13</f>
        <v>-360.84689264622011</v>
      </c>
      <c r="Q35" s="20">
        <f>-Q34*WACC!H13</f>
        <v>-269.52332070618837</v>
      </c>
      <c r="R35" s="20">
        <f>-R34*WACC!I13</f>
        <v>-911.86459928382669</v>
      </c>
      <c r="S35" s="20">
        <f>-S34*WACC!J13</f>
        <v>-359.47673076926935</v>
      </c>
      <c r="T35" s="20">
        <f>-T34*WACC!K13</f>
        <v>-76.645027373094109</v>
      </c>
      <c r="U35" s="19"/>
      <c r="V35" s="20">
        <f>-V34*WACC!C13</f>
        <v>-1676.4249164085184</v>
      </c>
      <c r="W35" s="20">
        <f>-W34*WACC!D13</f>
        <v>-2814.5008179156757</v>
      </c>
      <c r="X35" s="20">
        <f>-X34*WACC!E13</f>
        <v>208.17851980251865</v>
      </c>
      <c r="Y35" s="20">
        <f>-Y34*WACC!F13</f>
        <v>-4398.2779722243922</v>
      </c>
      <c r="Z35" s="20">
        <f>-Z34*WACC!G13</f>
        <v>-2823.8641684709178</v>
      </c>
      <c r="AA35" s="20">
        <f>-AA34*WACC!H13</f>
        <v>-2260.7539692786713</v>
      </c>
      <c r="AB35" s="20">
        <f>-AB34*WACC!I13</f>
        <v>-8619.6954890821944</v>
      </c>
      <c r="AC35" s="20">
        <f>-AC34*WACC!J13</f>
        <v>-3768.6300753015989</v>
      </c>
      <c r="AD35" s="20">
        <f>-AD34*WACC!K13</f>
        <v>-1232.6123705778366</v>
      </c>
      <c r="AE35" s="19"/>
      <c r="AF35" s="20">
        <f>-AF34*WACC!C13</f>
        <v>-408.21294757398368</v>
      </c>
      <c r="AG35" s="20">
        <f>-AG34*WACC!D13</f>
        <v>-633.53260421630193</v>
      </c>
      <c r="AH35" s="20">
        <f>-AH34*WACC!E13</f>
        <v>43.625368721756971</v>
      </c>
      <c r="AI35" s="20">
        <f>-AI34*WACC!F13</f>
        <v>-846.82661844807069</v>
      </c>
      <c r="AJ35" s="20">
        <f>-AJ34*WACC!G13</f>
        <v>-472.98477497478149</v>
      </c>
      <c r="AK35" s="20">
        <f>-AK34*WACC!H13</f>
        <v>-328.28658794187788</v>
      </c>
      <c r="AL35" s="20">
        <f>-AL34*WACC!I13</f>
        <v>-1264.8147554012132</v>
      </c>
      <c r="AM35" s="20">
        <f>-AM34*WACC!J13</f>
        <v>-527.96805121940781</v>
      </c>
      <c r="AN35" s="20">
        <f>-AN34*WACC!K13</f>
        <v>-150.43156355707649</v>
      </c>
    </row>
    <row r="36" spans="1:40" x14ac:dyDescent="0.25">
      <c r="A36" s="24" t="s">
        <v>48</v>
      </c>
      <c r="B36" s="20">
        <f t="shared" ref="B36:I36" si="37">B34+B35</f>
        <v>2245.1879537766463</v>
      </c>
      <c r="C36" s="20">
        <f t="shared" si="37"/>
        <v>3445.5449402644817</v>
      </c>
      <c r="D36" s="20">
        <f t="shared" si="37"/>
        <v>-227.1543573638412</v>
      </c>
      <c r="E36" s="20">
        <f t="shared" si="37"/>
        <v>4209.640695772282</v>
      </c>
      <c r="F36" s="20">
        <f t="shared" si="37"/>
        <v>2292.2020286902234</v>
      </c>
      <c r="G36" s="20">
        <f t="shared" si="37"/>
        <v>1781.9829972756208</v>
      </c>
      <c r="H36" s="20">
        <f t="shared" si="37"/>
        <v>6134.4936209784019</v>
      </c>
      <c r="I36" s="20">
        <f t="shared" si="37"/>
        <v>2521.5293007834716</v>
      </c>
      <c r="J36" s="20">
        <f t="shared" ref="J36" si="38">J34+J35</f>
        <v>679.98641506990634</v>
      </c>
      <c r="K36" s="19"/>
      <c r="L36" s="20">
        <f t="shared" ref="L36:S36" si="39">L34+L35</f>
        <v>364.82179110978018</v>
      </c>
      <c r="M36" s="20">
        <f t="shared" si="39"/>
        <v>567.04946758522271</v>
      </c>
      <c r="N36" s="20">
        <f t="shared" si="39"/>
        <v>-37.481582038916613</v>
      </c>
      <c r="O36" s="20">
        <f t="shared" si="39"/>
        <v>680.03070366004454</v>
      </c>
      <c r="P36" s="20">
        <f t="shared" si="39"/>
        <v>360.84689264622011</v>
      </c>
      <c r="Q36" s="20">
        <f t="shared" si="39"/>
        <v>269.52332070618837</v>
      </c>
      <c r="R36" s="20">
        <f t="shared" si="39"/>
        <v>911.86459928382669</v>
      </c>
      <c r="S36" s="20">
        <f t="shared" si="39"/>
        <v>359.47673076926935</v>
      </c>
      <c r="T36" s="20">
        <f t="shared" ref="T36" si="40">T34+T35</f>
        <v>76.645027373094109</v>
      </c>
      <c r="U36" s="19"/>
      <c r="V36" s="20">
        <f t="shared" ref="V36:AC36" si="41">V34+V35</f>
        <v>1676.4249164085184</v>
      </c>
      <c r="W36" s="20">
        <f t="shared" si="41"/>
        <v>2814.5008179156757</v>
      </c>
      <c r="X36" s="20">
        <f t="shared" si="41"/>
        <v>-208.17851980251865</v>
      </c>
      <c r="Y36" s="20">
        <f t="shared" si="41"/>
        <v>4398.2779722243922</v>
      </c>
      <c r="Z36" s="20">
        <f t="shared" si="41"/>
        <v>2823.8641684709178</v>
      </c>
      <c r="AA36" s="20">
        <f t="shared" si="41"/>
        <v>2260.7539692786713</v>
      </c>
      <c r="AB36" s="20">
        <f t="shared" si="41"/>
        <v>8619.6954890821944</v>
      </c>
      <c r="AC36" s="20">
        <f t="shared" si="41"/>
        <v>3768.6300753015989</v>
      </c>
      <c r="AD36" s="20">
        <f t="shared" ref="AD36" si="42">AD34+AD35</f>
        <v>1232.6123705778366</v>
      </c>
      <c r="AE36" s="19"/>
      <c r="AF36" s="20">
        <f t="shared" ref="AF36:AM36" si="43">AF34+AF35</f>
        <v>408.21294757398368</v>
      </c>
      <c r="AG36" s="20">
        <f t="shared" si="43"/>
        <v>633.53260421630193</v>
      </c>
      <c r="AH36" s="20">
        <f t="shared" si="43"/>
        <v>-43.625368721756971</v>
      </c>
      <c r="AI36" s="20">
        <f t="shared" si="43"/>
        <v>846.82661844807069</v>
      </c>
      <c r="AJ36" s="20">
        <f t="shared" si="43"/>
        <v>472.98477497478149</v>
      </c>
      <c r="AK36" s="20">
        <f t="shared" si="43"/>
        <v>328.28658794187788</v>
      </c>
      <c r="AL36" s="20">
        <f t="shared" si="43"/>
        <v>1264.8147554012132</v>
      </c>
      <c r="AM36" s="20">
        <f t="shared" si="43"/>
        <v>527.96805121940781</v>
      </c>
      <c r="AN36" s="20">
        <f t="shared" ref="AN36" si="44">AN34+AN35</f>
        <v>150.43156355707649</v>
      </c>
    </row>
    <row r="37" spans="1:40" x14ac:dyDescent="0.25">
      <c r="A37" s="23" t="s">
        <v>81</v>
      </c>
      <c r="B37" s="20">
        <f t="shared" ref="B37:I37" si="45">B31-B32+B33+B36</f>
        <v>174040.67915482045</v>
      </c>
      <c r="C37" s="20">
        <f t="shared" si="45"/>
        <v>180954.94791905192</v>
      </c>
      <c r="D37" s="20">
        <f t="shared" si="45"/>
        <v>154801.58425960367</v>
      </c>
      <c r="E37" s="20">
        <f t="shared" si="45"/>
        <v>200626.69876363417</v>
      </c>
      <c r="F37" s="20">
        <f t="shared" si="45"/>
        <v>196544.16035246145</v>
      </c>
      <c r="G37" s="20">
        <f t="shared" si="45"/>
        <v>205441.55281406609</v>
      </c>
      <c r="H37" s="20">
        <f t="shared" si="45"/>
        <v>242123.7469411917</v>
      </c>
      <c r="I37" s="20">
        <f t="shared" si="45"/>
        <v>201737.06955563489</v>
      </c>
      <c r="J37" s="20">
        <f t="shared" ref="J37" si="46">J31-J32+J33+J36</f>
        <v>190467.74389446582</v>
      </c>
      <c r="K37" s="19"/>
      <c r="L37" s="20">
        <f t="shared" ref="L37:S37" si="47">L31-L32+L33+L36</f>
        <v>25591.379878665128</v>
      </c>
      <c r="M37" s="20">
        <f t="shared" si="47"/>
        <v>26912.308638950948</v>
      </c>
      <c r="N37" s="20">
        <f t="shared" si="47"/>
        <v>22919.258250199167</v>
      </c>
      <c r="O37" s="20">
        <f t="shared" si="47"/>
        <v>29682.048781109428</v>
      </c>
      <c r="P37" s="20">
        <f t="shared" si="47"/>
        <v>28243.853838138381</v>
      </c>
      <c r="Q37" s="20">
        <f t="shared" si="47"/>
        <v>28437.796945867642</v>
      </c>
      <c r="R37" s="20">
        <f t="shared" si="47"/>
        <v>33298.24237885185</v>
      </c>
      <c r="S37" s="20">
        <f t="shared" si="47"/>
        <v>26183.183902525503</v>
      </c>
      <c r="T37" s="20">
        <f t="shared" ref="T37" si="48">T31-T32+T33+T36</f>
        <v>23340.470932932672</v>
      </c>
      <c r="U37" s="19"/>
      <c r="V37" s="20">
        <f t="shared" ref="V37:AC37" si="49">V31-V32+V33+V36</f>
        <v>130420.02248224383</v>
      </c>
      <c r="W37" s="20">
        <f t="shared" si="49"/>
        <v>147079.27487066484</v>
      </c>
      <c r="X37" s="20">
        <f t="shared" si="49"/>
        <v>140392.0318657083</v>
      </c>
      <c r="Y37" s="20">
        <f t="shared" si="49"/>
        <v>205800.52103660794</v>
      </c>
      <c r="Z37" s="20">
        <f t="shared" si="49"/>
        <v>233745.20638872872</v>
      </c>
      <c r="AA37" s="20">
        <f t="shared" si="49"/>
        <v>251449.59242161582</v>
      </c>
      <c r="AB37" s="20">
        <f t="shared" si="49"/>
        <v>327341.81832344952</v>
      </c>
      <c r="AC37" s="20">
        <f t="shared" si="49"/>
        <v>286238.43666068307</v>
      </c>
      <c r="AD37" s="20">
        <f t="shared" ref="AD37" si="50">AD31-AD32+AD33+AD36</f>
        <v>283765.54065023654</v>
      </c>
      <c r="AE37" s="19"/>
      <c r="AF37" s="20">
        <f t="shared" ref="AF37:AM37" si="51">AF31-AF32+AF33+AF36</f>
        <v>52728.883251990323</v>
      </c>
      <c r="AG37" s="20">
        <f t="shared" si="51"/>
        <v>57305.920753833838</v>
      </c>
      <c r="AH37" s="20">
        <f t="shared" si="51"/>
        <v>57773.612270225552</v>
      </c>
      <c r="AI37" s="20">
        <f t="shared" si="51"/>
        <v>73591.957377814266</v>
      </c>
      <c r="AJ37" s="20">
        <f t="shared" si="51"/>
        <v>82645.925228589695</v>
      </c>
      <c r="AK37" s="20">
        <f t="shared" si="51"/>
        <v>74840.120643202812</v>
      </c>
      <c r="AL37" s="20">
        <f t="shared" si="51"/>
        <v>75944.79025575878</v>
      </c>
      <c r="AM37" s="20">
        <f t="shared" si="51"/>
        <v>72714.082398316445</v>
      </c>
      <c r="AN37" s="20">
        <f t="shared" ref="AN37" si="52">AN31-AN32+AN33+AN36</f>
        <v>84724.054092500461</v>
      </c>
    </row>
    <row r="38" spans="1:40" x14ac:dyDescent="0.25">
      <c r="A38" s="21"/>
      <c r="B38" s="18"/>
      <c r="C38" s="18"/>
      <c r="D38" s="18"/>
      <c r="E38" s="18"/>
      <c r="F38" s="18"/>
      <c r="G38" s="18"/>
      <c r="H38" s="18"/>
      <c r="I38" s="18"/>
      <c r="J38" s="18"/>
      <c r="K38" s="19"/>
      <c r="L38" s="18"/>
      <c r="M38" s="18"/>
      <c r="N38" s="18"/>
      <c r="O38" s="18"/>
      <c r="P38" s="18"/>
      <c r="Q38" s="18"/>
      <c r="R38" s="18"/>
      <c r="S38" s="18"/>
      <c r="T38" s="18"/>
      <c r="U38" s="19"/>
      <c r="V38" s="18"/>
      <c r="W38" s="18"/>
      <c r="X38" s="18"/>
      <c r="Y38" s="18"/>
      <c r="Z38" s="18"/>
      <c r="AA38" s="18"/>
      <c r="AB38" s="18"/>
      <c r="AC38" s="18"/>
      <c r="AD38" s="18"/>
      <c r="AE38" s="19"/>
      <c r="AF38" s="18"/>
      <c r="AG38" s="18"/>
      <c r="AH38" s="18"/>
      <c r="AI38" s="18"/>
      <c r="AJ38" s="18"/>
      <c r="AK38" s="18"/>
      <c r="AL38" s="18"/>
      <c r="AM38" s="18"/>
      <c r="AN38" s="18"/>
    </row>
    <row r="39" spans="1:40" x14ac:dyDescent="0.25">
      <c r="A39" s="21"/>
    </row>
    <row r="40" spans="1:40" x14ac:dyDescent="0.25">
      <c r="A40" s="4" t="s">
        <v>57</v>
      </c>
      <c r="B40" s="14"/>
      <c r="C40" s="14"/>
      <c r="D40" s="14"/>
      <c r="E40" s="14"/>
      <c r="F40" s="14"/>
      <c r="G40" s="14"/>
      <c r="H40" s="14"/>
      <c r="I40" s="14"/>
      <c r="J40" s="14"/>
      <c r="V40" s="14"/>
      <c r="W40" s="14"/>
      <c r="X40" s="14"/>
      <c r="Y40" s="14"/>
      <c r="Z40" s="14"/>
      <c r="AA40" s="14"/>
      <c r="AB40" s="14"/>
      <c r="AC40" s="14"/>
      <c r="AD40" s="14"/>
    </row>
    <row r="41" spans="1:40" x14ac:dyDescent="0.25">
      <c r="A41" s="21" t="s">
        <v>58</v>
      </c>
      <c r="B41" s="17">
        <f>B33</f>
        <v>57738.421334835853</v>
      </c>
      <c r="C41" s="17">
        <f t="shared" ref="C41:I41" si="53">C33</f>
        <v>56846.563515455731</v>
      </c>
      <c r="D41" s="17">
        <f t="shared" si="53"/>
        <v>52658.567575404304</v>
      </c>
      <c r="E41" s="17">
        <f t="shared" si="53"/>
        <v>51563.527056089137</v>
      </c>
      <c r="F41" s="17">
        <f t="shared" si="53"/>
        <v>55183.303319040628</v>
      </c>
      <c r="G41" s="17">
        <f t="shared" si="53"/>
        <v>52904.065864856821</v>
      </c>
      <c r="H41" s="17">
        <f t="shared" si="53"/>
        <v>55113.405826169757</v>
      </c>
      <c r="I41" s="17">
        <f t="shared" si="53"/>
        <v>50254.201615637598</v>
      </c>
      <c r="J41" s="17">
        <f>J33</f>
        <v>59523.798300099086</v>
      </c>
      <c r="L41" s="17">
        <f>L33</f>
        <v>9381.9469553957024</v>
      </c>
      <c r="M41" s="17">
        <f t="shared" ref="M41:S41" si="54">M33</f>
        <v>9356.1448267578362</v>
      </c>
      <c r="N41" s="17">
        <f t="shared" si="54"/>
        <v>8699.7291685710279</v>
      </c>
      <c r="O41" s="17">
        <f t="shared" si="54"/>
        <v>8329.6376392315833</v>
      </c>
      <c r="P41" s="17">
        <f t="shared" si="54"/>
        <v>8687.1590197518326</v>
      </c>
      <c r="Q41" s="17">
        <f t="shared" si="54"/>
        <v>8001.6922341878208</v>
      </c>
      <c r="R41" s="17">
        <f t="shared" si="54"/>
        <v>8192.3573197606074</v>
      </c>
      <c r="S41" s="17">
        <f t="shared" si="54"/>
        <v>7164.3887297268157</v>
      </c>
      <c r="T41" s="17">
        <f t="shared" ref="T41" si="55">T33</f>
        <v>8068.4247827716335</v>
      </c>
      <c r="V41" s="17">
        <f>V33</f>
        <v>43111.815203263708</v>
      </c>
      <c r="W41" s="17">
        <f t="shared" ref="W41:AC41" si="56">W33</f>
        <v>46434.871412535897</v>
      </c>
      <c r="X41" s="17">
        <f t="shared" si="56"/>
        <v>48253.552339565853</v>
      </c>
      <c r="Y41" s="17">
        <f t="shared" si="56"/>
        <v>53874.128841627353</v>
      </c>
      <c r="Z41" s="17">
        <f t="shared" si="56"/>
        <v>67982.73057525621</v>
      </c>
      <c r="AA41" s="17">
        <f t="shared" si="56"/>
        <v>67117.967499022954</v>
      </c>
      <c r="AB41" s="17">
        <f t="shared" si="56"/>
        <v>77440.911172065506</v>
      </c>
      <c r="AC41" s="17">
        <f t="shared" si="56"/>
        <v>75108.98071266328</v>
      </c>
      <c r="AD41" s="17">
        <f t="shared" ref="AD41" si="57">AD33</f>
        <v>94239.012067353455</v>
      </c>
      <c r="AF41" s="17">
        <f>AF33</f>
        <v>10497.816506504727</v>
      </c>
      <c r="AG41" s="17">
        <f t="shared" ref="AG41:AM41" si="58">AG33</f>
        <v>10452.420245250525</v>
      </c>
      <c r="AH41" s="17">
        <f t="shared" si="58"/>
        <v>10098.150916458799</v>
      </c>
      <c r="AI41" s="17">
        <f t="shared" si="58"/>
        <v>10372.706463051913</v>
      </c>
      <c r="AJ41" s="17">
        <f t="shared" si="58"/>
        <v>11386.807085951337</v>
      </c>
      <c r="AK41" s="17">
        <f t="shared" si="58"/>
        <v>9746.2744019324091</v>
      </c>
      <c r="AL41" s="17">
        <f t="shared" si="58"/>
        <v>11363.325682004132</v>
      </c>
      <c r="AM41" s="17">
        <f t="shared" si="58"/>
        <v>10522.428941972323</v>
      </c>
      <c r="AN41" s="17">
        <f t="shared" ref="AN41" si="59">AN33</f>
        <v>13806.764849775815</v>
      </c>
    </row>
    <row r="42" spans="1:40" x14ac:dyDescent="0.25">
      <c r="A42" s="21" t="s">
        <v>59</v>
      </c>
      <c r="B42" s="1">
        <f>B17</f>
        <v>-49190.120276901398</v>
      </c>
      <c r="C42" s="1">
        <f t="shared" ref="C42:I42" si="60">C17</f>
        <v>-50989</v>
      </c>
      <c r="D42" s="1">
        <f t="shared" si="60"/>
        <v>-50341</v>
      </c>
      <c r="E42" s="1">
        <f t="shared" si="60"/>
        <v>-53440.138402985103</v>
      </c>
      <c r="F42" s="1">
        <f t="shared" si="60"/>
        <v>-56997.468507117999</v>
      </c>
      <c r="G42" s="1">
        <f t="shared" si="60"/>
        <v>-60114.112003796603</v>
      </c>
      <c r="H42" s="1">
        <f t="shared" si="60"/>
        <v>-63000.535840553399</v>
      </c>
      <c r="I42" s="1">
        <f t="shared" si="60"/>
        <v>-65621.356185174198</v>
      </c>
      <c r="J42" s="1">
        <f>J17</f>
        <v>-68768.801916100885</v>
      </c>
      <c r="L42" s="1">
        <f t="shared" ref="L42:S42" si="61">L17</f>
        <v>-5304.3458090753402</v>
      </c>
      <c r="M42" s="1">
        <f t="shared" si="61"/>
        <v>-5522</v>
      </c>
      <c r="N42" s="1">
        <f t="shared" si="61"/>
        <v>-5661</v>
      </c>
      <c r="O42" s="1">
        <f t="shared" si="61"/>
        <v>-5905.3449137521702</v>
      </c>
      <c r="P42" s="1">
        <f t="shared" si="61"/>
        <v>-6275.8992245456702</v>
      </c>
      <c r="Q42" s="1">
        <f t="shared" si="61"/>
        <v>-6457.1526317527696</v>
      </c>
      <c r="R42" s="1">
        <f t="shared" si="61"/>
        <v>-6672.3910528111901</v>
      </c>
      <c r="S42" s="1">
        <f t="shared" si="61"/>
        <v>-6778.1222070153299</v>
      </c>
      <c r="T42" s="1">
        <f t="shared" ref="T42" si="62">T17</f>
        <v>-6947.7448848685672</v>
      </c>
      <c r="V42" s="1">
        <f t="shared" ref="V42:AC42" si="63">V17</f>
        <v>-37197.275861675203</v>
      </c>
      <c r="W42" s="1">
        <f t="shared" si="63"/>
        <v>-40917</v>
      </c>
      <c r="X42" s="1">
        <f t="shared" si="63"/>
        <v>-44670</v>
      </c>
      <c r="Y42" s="1">
        <f t="shared" si="63"/>
        <v>-52018.416333024303</v>
      </c>
      <c r="Z42" s="1">
        <f t="shared" si="63"/>
        <v>-61831.519026759401</v>
      </c>
      <c r="AA42" s="1">
        <f t="shared" si="63"/>
        <v>-67076.571377513101</v>
      </c>
      <c r="AB42" s="1">
        <f t="shared" si="63"/>
        <v>-75652.334217696407</v>
      </c>
      <c r="AC42" s="1">
        <f t="shared" si="63"/>
        <v>-82802.461925167794</v>
      </c>
      <c r="AD42" s="1">
        <f t="shared" ref="AD42" si="64">AD17</f>
        <v>-90049.550206048341</v>
      </c>
      <c r="AF42" s="1">
        <f t="shared" ref="AF42:AM42" si="65">AF17</f>
        <v>-30028.950909985218</v>
      </c>
      <c r="AG42" s="1">
        <f t="shared" si="65"/>
        <v>-33409</v>
      </c>
      <c r="AH42" s="1">
        <f t="shared" si="65"/>
        <v>-37742</v>
      </c>
      <c r="AI42" s="1">
        <f t="shared" si="65"/>
        <v>-43983.374080815098</v>
      </c>
      <c r="AJ42" s="1">
        <f t="shared" si="65"/>
        <v>-53851.141952588303</v>
      </c>
      <c r="AK42" s="1">
        <f t="shared" si="65"/>
        <v>-48067.110041604297</v>
      </c>
      <c r="AL42" s="1">
        <f t="shared" si="65"/>
        <v>-39013.024663866498</v>
      </c>
      <c r="AM42" s="1">
        <f t="shared" si="65"/>
        <v>-44213.621227307303</v>
      </c>
      <c r="AN42" s="1">
        <f t="shared" ref="AN42" si="66">AN17</f>
        <v>-56544.16035218694</v>
      </c>
    </row>
    <row r="43" spans="1:40" x14ac:dyDescent="0.25">
      <c r="A43" s="21" t="s">
        <v>60</v>
      </c>
      <c r="B43" s="1">
        <f t="shared" ref="B43:I43" si="67">B28</f>
        <v>52144.21785123436</v>
      </c>
      <c r="C43" s="1">
        <f t="shared" si="67"/>
        <v>50149.084801826044</v>
      </c>
      <c r="D43" s="1">
        <f t="shared" si="67"/>
        <v>53316.379066625457</v>
      </c>
      <c r="E43" s="1">
        <f t="shared" si="67"/>
        <v>67558.761999402908</v>
      </c>
      <c r="F43" s="1">
        <f t="shared" si="67"/>
        <v>69082.041668363396</v>
      </c>
      <c r="G43" s="1">
        <f t="shared" si="67"/>
        <v>80543.488296904936</v>
      </c>
      <c r="H43" s="1">
        <f t="shared" si="67"/>
        <v>83113.181134600178</v>
      </c>
      <c r="I43" s="1">
        <f t="shared" si="67"/>
        <v>69051.316416261499</v>
      </c>
      <c r="J43" s="1">
        <f>J28</f>
        <v>57641.900911131779</v>
      </c>
      <c r="L43" s="1">
        <f t="shared" ref="L43:S43" si="68">L28</f>
        <v>8472.9418401281473</v>
      </c>
      <c r="M43" s="1">
        <f t="shared" si="68"/>
        <v>8253.8340282904828</v>
      </c>
      <c r="N43" s="1">
        <f t="shared" si="68"/>
        <v>8808.4062952209915</v>
      </c>
      <c r="O43" s="1">
        <f t="shared" si="68"/>
        <v>10913.528203724009</v>
      </c>
      <c r="P43" s="1">
        <f t="shared" si="68"/>
        <v>10875.14964286535</v>
      </c>
      <c r="Q43" s="1">
        <f t="shared" si="68"/>
        <v>12182.129941885252</v>
      </c>
      <c r="R43" s="1">
        <f t="shared" si="68"/>
        <v>12354.396677719367</v>
      </c>
      <c r="S43" s="1">
        <f t="shared" si="68"/>
        <v>9844.1614273208361</v>
      </c>
      <c r="T43" s="1">
        <f t="shared" ref="T43" si="69">T28</f>
        <v>7813.3344161383629</v>
      </c>
      <c r="V43" s="1">
        <f t="shared" ref="V43:AC43" si="70">V28</f>
        <v>38934.765307911424</v>
      </c>
      <c r="W43" s="1">
        <f t="shared" si="70"/>
        <v>40964.064672018765</v>
      </c>
      <c r="X43" s="1">
        <f t="shared" si="70"/>
        <v>48856.336324826283</v>
      </c>
      <c r="Y43" s="1">
        <f t="shared" si="70"/>
        <v>70586.122713784775</v>
      </c>
      <c r="Z43" s="1">
        <f t="shared" si="70"/>
        <v>85105.195663567967</v>
      </c>
      <c r="AA43" s="1">
        <f t="shared" si="70"/>
        <v>102183.36041655068</v>
      </c>
      <c r="AB43" s="1">
        <f t="shared" si="70"/>
        <v>116783.93633978895</v>
      </c>
      <c r="AC43" s="1">
        <f t="shared" si="70"/>
        <v>103202.7935208337</v>
      </c>
      <c r="AD43" s="1">
        <f t="shared" ref="AD43" si="71">AD28</f>
        <v>91259.56257298011</v>
      </c>
      <c r="AF43" s="1">
        <f t="shared" ref="AF43:AM43" si="72">AF28</f>
        <v>9480.6961850063326</v>
      </c>
      <c r="AG43" s="1">
        <f t="shared" si="72"/>
        <v>9220.9498138066956</v>
      </c>
      <c r="AH43" s="1">
        <f t="shared" si="72"/>
        <v>10224.297145245217</v>
      </c>
      <c r="AI43" s="1">
        <f t="shared" si="72"/>
        <v>13590.366044291744</v>
      </c>
      <c r="AJ43" s="1">
        <f t="shared" si="72"/>
        <v>14254.744356883877</v>
      </c>
      <c r="AK43" s="1">
        <f t="shared" si="72"/>
        <v>14838.158946719575</v>
      </c>
      <c r="AL43" s="1">
        <f t="shared" si="72"/>
        <v>17136.341540544196</v>
      </c>
      <c r="AM43" s="1">
        <f t="shared" si="72"/>
        <v>14458.24522090639</v>
      </c>
      <c r="AN43" s="1">
        <f t="shared" ref="AN43" si="73">AN28</f>
        <v>13370.251800156877</v>
      </c>
    </row>
    <row r="44" spans="1:40" x14ac:dyDescent="0.25">
      <c r="A44" s="21" t="s">
        <v>67</v>
      </c>
      <c r="B44" s="1">
        <f>B41-B42+B43</f>
        <v>159072.75946297162</v>
      </c>
      <c r="C44" s="1">
        <f t="shared" ref="C44:I44" si="74">C41-C42+C43</f>
        <v>157984.64831728177</v>
      </c>
      <c r="D44" s="1">
        <f t="shared" si="74"/>
        <v>156315.94664202977</v>
      </c>
      <c r="E44" s="1">
        <f t="shared" si="74"/>
        <v>172562.42745847715</v>
      </c>
      <c r="F44" s="1">
        <f t="shared" si="74"/>
        <v>181262.81349452201</v>
      </c>
      <c r="G44" s="1">
        <f t="shared" si="74"/>
        <v>193561.66616555836</v>
      </c>
      <c r="H44" s="1">
        <f t="shared" si="74"/>
        <v>201227.12280132333</v>
      </c>
      <c r="I44" s="1">
        <f t="shared" si="74"/>
        <v>184926.87421707332</v>
      </c>
      <c r="J44" s="1">
        <f>J41-J42+J43</f>
        <v>185934.50112733175</v>
      </c>
      <c r="L44" s="1">
        <f t="shared" ref="L44:S44" si="75">L41-L42+L43</f>
        <v>23159.234604599191</v>
      </c>
      <c r="M44" s="1">
        <f t="shared" si="75"/>
        <v>23131.978855048321</v>
      </c>
      <c r="N44" s="1">
        <f t="shared" si="75"/>
        <v>23169.135463792019</v>
      </c>
      <c r="O44" s="1">
        <f t="shared" si="75"/>
        <v>25148.510756707765</v>
      </c>
      <c r="P44" s="1">
        <f t="shared" si="75"/>
        <v>25838.207887162855</v>
      </c>
      <c r="Q44" s="1">
        <f t="shared" si="75"/>
        <v>26640.974807825842</v>
      </c>
      <c r="R44" s="1">
        <f t="shared" si="75"/>
        <v>27219.145050291165</v>
      </c>
      <c r="S44" s="1">
        <f t="shared" si="75"/>
        <v>23786.672364062983</v>
      </c>
      <c r="T44" s="1">
        <f t="shared" ref="T44" si="76">T41-T42+T43</f>
        <v>22829.504083778564</v>
      </c>
      <c r="V44" s="1">
        <f t="shared" ref="V44:AC44" si="77">V41-V42+V43</f>
        <v>119243.85637285034</v>
      </c>
      <c r="W44" s="1">
        <f t="shared" si="77"/>
        <v>128315.93608455466</v>
      </c>
      <c r="X44" s="1">
        <f t="shared" si="77"/>
        <v>141779.88866439214</v>
      </c>
      <c r="Y44" s="1">
        <f t="shared" si="77"/>
        <v>176478.66788843644</v>
      </c>
      <c r="Z44" s="1">
        <f t="shared" si="77"/>
        <v>214919.44526558358</v>
      </c>
      <c r="AA44" s="1">
        <f t="shared" si="77"/>
        <v>236377.89929308675</v>
      </c>
      <c r="AB44" s="1">
        <f t="shared" si="77"/>
        <v>269877.18172955088</v>
      </c>
      <c r="AC44" s="1">
        <f t="shared" si="77"/>
        <v>261114.2361586648</v>
      </c>
      <c r="AD44" s="1">
        <f t="shared" ref="AD44" si="78">AD41-AD42+AD43</f>
        <v>275548.12484638189</v>
      </c>
      <c r="AF44" s="1">
        <f t="shared" ref="AF44:AM44" si="79">AF41-AF42+AF43</f>
        <v>50007.463601496274</v>
      </c>
      <c r="AG44" s="1">
        <f t="shared" si="79"/>
        <v>53082.370059057226</v>
      </c>
      <c r="AH44" s="1">
        <f t="shared" si="79"/>
        <v>58064.448061704017</v>
      </c>
      <c r="AI44" s="1">
        <f t="shared" si="79"/>
        <v>67946.446588158753</v>
      </c>
      <c r="AJ44" s="1">
        <f t="shared" si="79"/>
        <v>79492.693395423514</v>
      </c>
      <c r="AK44" s="1">
        <f t="shared" si="79"/>
        <v>72651.54339025628</v>
      </c>
      <c r="AL44" s="1">
        <f t="shared" si="79"/>
        <v>67512.691886414817</v>
      </c>
      <c r="AM44" s="1">
        <f t="shared" si="79"/>
        <v>69194.295390186016</v>
      </c>
      <c r="AN44" s="1">
        <f t="shared" ref="AN44" si="80">AN41-AN42+AN43</f>
        <v>83721.177002119643</v>
      </c>
    </row>
    <row r="45" spans="1:40" x14ac:dyDescent="0.25">
      <c r="A45" s="21"/>
      <c r="B45" s="14"/>
      <c r="C45" s="14"/>
      <c r="D45" s="14"/>
      <c r="E45" s="14"/>
      <c r="F45" s="14"/>
      <c r="G45" s="14"/>
      <c r="H45" s="14"/>
      <c r="I45" s="14"/>
      <c r="J45" s="14"/>
      <c r="L45" s="14"/>
      <c r="M45" s="14"/>
      <c r="N45" s="14"/>
      <c r="O45" s="14"/>
      <c r="P45" s="14"/>
      <c r="Q45" s="14"/>
      <c r="R45" s="14"/>
      <c r="S45" s="14"/>
      <c r="T45" s="14"/>
      <c r="V45" s="14"/>
      <c r="W45" s="14"/>
      <c r="X45" s="14"/>
      <c r="Y45" s="14"/>
      <c r="Z45" s="14"/>
      <c r="AA45" s="14"/>
      <c r="AB45" s="14"/>
      <c r="AC45" s="14"/>
      <c r="AD45" s="14"/>
      <c r="AF45" s="14"/>
      <c r="AG45" s="14"/>
      <c r="AH45" s="14"/>
      <c r="AI45" s="14"/>
      <c r="AJ45" s="14"/>
      <c r="AK45" s="14"/>
      <c r="AL45" s="14"/>
      <c r="AM45" s="14"/>
      <c r="AN45" s="14"/>
    </row>
    <row r="46" spans="1:40" x14ac:dyDescent="0.25">
      <c r="A46" s="4" t="s">
        <v>72</v>
      </c>
      <c r="B46" s="14"/>
      <c r="C46" s="14"/>
      <c r="D46" s="14"/>
      <c r="E46" s="14"/>
      <c r="F46" s="14"/>
      <c r="G46" s="14"/>
      <c r="H46" s="14"/>
      <c r="I46" s="14"/>
      <c r="J46" s="14"/>
      <c r="L46" s="14"/>
      <c r="M46" s="14"/>
      <c r="N46" s="14"/>
      <c r="O46" s="14"/>
      <c r="P46" s="14"/>
      <c r="Q46" s="14"/>
      <c r="R46" s="14"/>
      <c r="S46" s="14"/>
      <c r="T46" s="14"/>
      <c r="V46" s="14"/>
      <c r="W46" s="14"/>
      <c r="X46" s="14"/>
      <c r="Y46" s="14"/>
      <c r="Z46" s="14"/>
      <c r="AA46" s="14"/>
      <c r="AB46" s="14"/>
      <c r="AC46" s="14"/>
      <c r="AD46" s="14"/>
      <c r="AF46" s="14"/>
      <c r="AG46" s="14"/>
      <c r="AH46" s="14"/>
      <c r="AI46" s="14"/>
      <c r="AJ46" s="14"/>
      <c r="AK46" s="14"/>
      <c r="AL46" s="14"/>
      <c r="AM46" s="14"/>
      <c r="AN46" s="14"/>
    </row>
    <row r="47" spans="1:40" x14ac:dyDescent="0.25">
      <c r="A47" s="21" t="s">
        <v>73</v>
      </c>
      <c r="B47" s="1">
        <f t="shared" ref="B47:I47" si="81">B37-B44</f>
        <v>14967.919691848831</v>
      </c>
      <c r="C47" s="1">
        <f t="shared" si="81"/>
        <v>22970.299601770152</v>
      </c>
      <c r="D47" s="1">
        <f t="shared" si="81"/>
        <v>-1514.3623824261012</v>
      </c>
      <c r="E47" s="1">
        <f t="shared" si="81"/>
        <v>28064.271305157017</v>
      </c>
      <c r="F47" s="1">
        <f t="shared" si="81"/>
        <v>15281.346857939439</v>
      </c>
      <c r="G47" s="1">
        <f t="shared" si="81"/>
        <v>11879.886648507731</v>
      </c>
      <c r="H47" s="1">
        <f t="shared" si="81"/>
        <v>40896.624139868363</v>
      </c>
      <c r="I47" s="1">
        <f t="shared" si="81"/>
        <v>16810.195338561578</v>
      </c>
      <c r="J47" s="1">
        <f>J37-J44</f>
        <v>4533.2427671340702</v>
      </c>
      <c r="L47" s="1">
        <f t="shared" ref="L47:S47" si="82">L37-L44</f>
        <v>2432.145274065937</v>
      </c>
      <c r="M47" s="1">
        <f t="shared" si="82"/>
        <v>3780.3297839026272</v>
      </c>
      <c r="N47" s="1">
        <f t="shared" si="82"/>
        <v>-249.87721359285206</v>
      </c>
      <c r="O47" s="1">
        <f t="shared" si="82"/>
        <v>4533.5380244016633</v>
      </c>
      <c r="P47" s="1">
        <f t="shared" si="82"/>
        <v>2405.6459509755259</v>
      </c>
      <c r="Q47" s="1">
        <f t="shared" si="82"/>
        <v>1796.8221380417999</v>
      </c>
      <c r="R47" s="1">
        <f t="shared" si="82"/>
        <v>6079.0973285606851</v>
      </c>
      <c r="S47" s="1">
        <f t="shared" si="82"/>
        <v>2396.5115384625205</v>
      </c>
      <c r="T47" s="1">
        <f t="shared" ref="T47" si="83">T37-T44</f>
        <v>510.96684915410879</v>
      </c>
      <c r="V47" s="1">
        <f t="shared" ref="V47:AC47" si="84">V37-V44</f>
        <v>11176.166109393496</v>
      </c>
      <c r="W47" s="1">
        <f t="shared" si="84"/>
        <v>18763.33878611018</v>
      </c>
      <c r="X47" s="1">
        <f t="shared" si="84"/>
        <v>-1387.8567986838461</v>
      </c>
      <c r="Y47" s="1">
        <f t="shared" si="84"/>
        <v>29321.853148171504</v>
      </c>
      <c r="Z47" s="1">
        <f t="shared" si="84"/>
        <v>18825.761123145145</v>
      </c>
      <c r="AA47" s="1">
        <f t="shared" si="84"/>
        <v>15071.693128529063</v>
      </c>
      <c r="AB47" s="1">
        <f t="shared" si="84"/>
        <v>57464.636593898642</v>
      </c>
      <c r="AC47" s="1">
        <f t="shared" si="84"/>
        <v>25124.20050201827</v>
      </c>
      <c r="AD47" s="1">
        <f t="shared" ref="AD47" si="85">AD37-AD44</f>
        <v>8217.4158038546448</v>
      </c>
      <c r="AF47" s="1">
        <f t="shared" ref="AF47:AM47" si="86">AF37-AF44</f>
        <v>2721.4196504940483</v>
      </c>
      <c r="AG47" s="1">
        <f t="shared" si="86"/>
        <v>4223.5506947766116</v>
      </c>
      <c r="AH47" s="1">
        <f t="shared" si="86"/>
        <v>-290.83579147846467</v>
      </c>
      <c r="AI47" s="1">
        <f t="shared" si="86"/>
        <v>5645.5107896555128</v>
      </c>
      <c r="AJ47" s="1">
        <f t="shared" si="86"/>
        <v>3153.2318331661809</v>
      </c>
      <c r="AK47" s="1">
        <f t="shared" si="86"/>
        <v>2188.5772529465321</v>
      </c>
      <c r="AL47" s="1">
        <f t="shared" si="86"/>
        <v>8432.098369343963</v>
      </c>
      <c r="AM47" s="1">
        <f t="shared" si="86"/>
        <v>3519.7870081304281</v>
      </c>
      <c r="AN47" s="1">
        <f t="shared" ref="AN47" si="87">AN37-AN44</f>
        <v>1002.8770903808181</v>
      </c>
    </row>
    <row r="48" spans="1:40" x14ac:dyDescent="0.25">
      <c r="A48" s="21" t="s">
        <v>74</v>
      </c>
      <c r="B48" s="1">
        <f>B47*WACC!C12</f>
        <v>4490.3759075532935</v>
      </c>
      <c r="C48" s="1">
        <f>C47*WACC!D12</f>
        <v>6891.0898805289653</v>
      </c>
      <c r="D48" s="1">
        <f>D47*WACC!E12</f>
        <v>-454.30871472769326</v>
      </c>
      <c r="E48" s="1">
        <f>E47*WACC!F12</f>
        <v>8419.281391544564</v>
      </c>
      <c r="F48" s="1">
        <f>F47*WACC!G12</f>
        <v>4584.4040573804477</v>
      </c>
      <c r="G48" s="1">
        <f>G47*WACC!H12</f>
        <v>3563.9659945512435</v>
      </c>
      <c r="H48" s="1">
        <f>H47*WACC!I12</f>
        <v>12268.987241956806</v>
      </c>
      <c r="I48" s="1">
        <f>I47*WACC!J12</f>
        <v>5043.0586015669514</v>
      </c>
      <c r="J48" s="1">
        <f>J47*WACC!K12</f>
        <v>1359.9728301398106</v>
      </c>
      <c r="L48" s="1">
        <f>L47*WACC!C12</f>
        <v>729.64358221956081</v>
      </c>
      <c r="M48" s="1">
        <f>M47*WACC!D12</f>
        <v>1134.0989351704459</v>
      </c>
      <c r="N48" s="1">
        <f>N47*WACC!E12</f>
        <v>-74.963164077832985</v>
      </c>
      <c r="O48" s="1">
        <f>O47*WACC!F12</f>
        <v>1360.0614073200884</v>
      </c>
      <c r="P48" s="1">
        <f>P47*WACC!G12</f>
        <v>721.69378529244</v>
      </c>
      <c r="Q48" s="1">
        <f>Q47*WACC!H12</f>
        <v>539.04664141237731</v>
      </c>
      <c r="R48" s="1">
        <f>R47*WACC!I12</f>
        <v>1823.729198567655</v>
      </c>
      <c r="S48" s="1">
        <f>S47*WACC!J12</f>
        <v>718.95346153853916</v>
      </c>
      <c r="T48" s="1">
        <f>T47*WACC!K12</f>
        <v>153.29005474618637</v>
      </c>
      <c r="V48" s="1">
        <f>V47*WACC!C12</f>
        <v>3352.8498328170367</v>
      </c>
      <c r="W48" s="1">
        <f>W47*WACC!D12</f>
        <v>5629.0016358313551</v>
      </c>
      <c r="X48" s="1">
        <f>X47*WACC!E12</f>
        <v>-416.35703960502815</v>
      </c>
      <c r="Y48" s="1">
        <f>Y47*WACC!F12</f>
        <v>8796.5559444487953</v>
      </c>
      <c r="Z48" s="1">
        <f>Z47*WACC!G12</f>
        <v>5647.7283369418383</v>
      </c>
      <c r="AA48" s="1">
        <f>AA47*WACC!H12</f>
        <v>4521.5079385573545</v>
      </c>
      <c r="AB48" s="1">
        <f>AB47*WACC!I12</f>
        <v>17239.390978164389</v>
      </c>
      <c r="AC48" s="1">
        <f>AC47*WACC!J12</f>
        <v>7537.2601506032061</v>
      </c>
      <c r="AD48" s="1">
        <f>AD47*WACC!K12</f>
        <v>2465.2247411556496</v>
      </c>
      <c r="AF48" s="1">
        <f>AF47*WACC!C12</f>
        <v>816.42589514796805</v>
      </c>
      <c r="AG48" s="1">
        <f>AG47*WACC!D12</f>
        <v>1267.0652084326011</v>
      </c>
      <c r="AH48" s="1">
        <f>AH47*WACC!E12</f>
        <v>-87.25073744351306</v>
      </c>
      <c r="AI48" s="1">
        <f>AI47*WACC!F12</f>
        <v>1693.6532368961427</v>
      </c>
      <c r="AJ48" s="1">
        <f>AJ47*WACC!G12</f>
        <v>945.96954994956877</v>
      </c>
      <c r="AK48" s="1">
        <f>AK47*WACC!H12</f>
        <v>656.57317588376145</v>
      </c>
      <c r="AL48" s="1">
        <f>AL47*WACC!I12</f>
        <v>2529.6295108024256</v>
      </c>
      <c r="AM48" s="1">
        <f>AM47*WACC!J12</f>
        <v>1055.9361024388097</v>
      </c>
      <c r="AN48" s="1">
        <f>AN47*WACC!K12</f>
        <v>300.86312711415462</v>
      </c>
    </row>
    <row r="49" spans="1:40" x14ac:dyDescent="0.25">
      <c r="A49" s="21" t="s">
        <v>75</v>
      </c>
      <c r="B49" s="1">
        <f>B48*WACC!C13</f>
        <v>2245.1879537766467</v>
      </c>
      <c r="C49" s="1">
        <f>C48*WACC!D13</f>
        <v>3445.5449402644826</v>
      </c>
      <c r="D49" s="1">
        <f>D48*WACC!E13</f>
        <v>-227.15435736384663</v>
      </c>
      <c r="E49" s="1">
        <f>E48*WACC!F13</f>
        <v>4209.640695772282</v>
      </c>
      <c r="F49" s="1">
        <f>F48*WACC!G13</f>
        <v>2292.2020286902239</v>
      </c>
      <c r="G49" s="1">
        <f>G48*WACC!H13</f>
        <v>1781.9829972756218</v>
      </c>
      <c r="H49" s="1">
        <f>H48*WACC!I13</f>
        <v>6134.4936209784028</v>
      </c>
      <c r="I49" s="1">
        <f>I48*WACC!J13</f>
        <v>2521.5293007834757</v>
      </c>
      <c r="J49" s="1">
        <f>J48*WACC!K13</f>
        <v>679.98641506990532</v>
      </c>
      <c r="L49" s="1">
        <f>L48*WACC!C13</f>
        <v>364.82179110978041</v>
      </c>
      <c r="M49" s="1">
        <f>M48*WACC!D13</f>
        <v>567.04946758522294</v>
      </c>
      <c r="N49" s="1">
        <f>N48*WACC!E13</f>
        <v>-37.481582038916493</v>
      </c>
      <c r="O49" s="1">
        <f>O48*WACC!F13</f>
        <v>680.0307036600442</v>
      </c>
      <c r="P49" s="1">
        <f>P48*WACC!G13</f>
        <v>360.84689264622</v>
      </c>
      <c r="Q49" s="1">
        <f>Q48*WACC!H13</f>
        <v>269.52332070618866</v>
      </c>
      <c r="R49" s="1">
        <f>R48*WACC!I13</f>
        <v>911.86459928382749</v>
      </c>
      <c r="S49" s="1">
        <f>S48*WACC!J13</f>
        <v>359.47673076926958</v>
      </c>
      <c r="T49" s="1">
        <f>T48*WACC!K13</f>
        <v>76.645027373093185</v>
      </c>
      <c r="V49" s="1">
        <f>V48*WACC!C13</f>
        <v>1676.4249164085184</v>
      </c>
      <c r="W49" s="1">
        <f>W48*WACC!D13</f>
        <v>2814.5008179156775</v>
      </c>
      <c r="X49" s="1">
        <f>X48*WACC!E13</f>
        <v>-208.17851980251407</v>
      </c>
      <c r="Y49" s="1">
        <f>Y48*WACC!F13</f>
        <v>4398.2779722243977</v>
      </c>
      <c r="Z49" s="1">
        <f>Z48*WACC!G13</f>
        <v>2823.8641684709191</v>
      </c>
      <c r="AA49" s="1">
        <f>AA48*WACC!H13</f>
        <v>2260.7539692786772</v>
      </c>
      <c r="AB49" s="1">
        <f>AB48*WACC!I13</f>
        <v>8619.6954890821944</v>
      </c>
      <c r="AC49" s="1">
        <f>AC48*WACC!J13</f>
        <v>3768.630075301603</v>
      </c>
      <c r="AD49" s="1">
        <f>AD48*WACC!K13</f>
        <v>1232.6123705778248</v>
      </c>
      <c r="AF49" s="1">
        <f>AF48*WACC!C13</f>
        <v>408.21294757398402</v>
      </c>
      <c r="AG49" s="1">
        <f>AG48*WACC!D13</f>
        <v>633.53260421630057</v>
      </c>
      <c r="AH49" s="1">
        <f>AH48*WACC!E13</f>
        <v>-43.62536872175653</v>
      </c>
      <c r="AI49" s="1">
        <f>AI48*WACC!F13</f>
        <v>846.82661844807137</v>
      </c>
      <c r="AJ49" s="1">
        <f>AJ48*WACC!G13</f>
        <v>472.98477497478439</v>
      </c>
      <c r="AK49" s="1">
        <f>AK48*WACC!H13</f>
        <v>328.28658794188073</v>
      </c>
      <c r="AL49" s="1">
        <f>AL48*WACC!I13</f>
        <v>1264.8147554012128</v>
      </c>
      <c r="AM49" s="1">
        <f>AM48*WACC!J13</f>
        <v>527.96805121940486</v>
      </c>
      <c r="AN49" s="1">
        <f>AN48*WACC!K13</f>
        <v>150.43156355707731</v>
      </c>
    </row>
    <row r="50" spans="1:40" x14ac:dyDescent="0.25">
      <c r="A50" s="21" t="s">
        <v>76</v>
      </c>
      <c r="B50" s="20">
        <f>(B27+B28+B41-B32-B44)*WACC!C12/(1-(1-WACC!C13)*WACC!C12)</f>
        <v>4490.3759075532926</v>
      </c>
      <c r="C50" s="20">
        <f>(C27+C28+C41-C32-C44)*WACC!D12/(1-(1-WACC!D13)*WACC!D12)</f>
        <v>6891.0898805289635</v>
      </c>
      <c r="D50" s="20">
        <f>(D27+D28+D41-D32-D44)*WACC!E12/(1-(1-WACC!E13)*WACC!E12)</f>
        <v>-454.3087147276824</v>
      </c>
      <c r="E50" s="20">
        <f>(E27+E28+E41-E32-E44)*WACC!F12/(1-(1-WACC!F13)*WACC!F12)</f>
        <v>8419.281391544564</v>
      </c>
      <c r="F50" s="20">
        <f>(F27+F28+F41-F32-F44)*WACC!G12/(1-(1-WACC!G13)*WACC!G12)</f>
        <v>4584.4040573804468</v>
      </c>
      <c r="G50" s="20">
        <f>(G27+G28+G41-G32-G44)*WACC!H12/(1-(1-WACC!H13)*WACC!H12)</f>
        <v>3563.9659945512417</v>
      </c>
      <c r="H50" s="20">
        <f>(H27+H28+H41-H32-H44)*WACC!I12/(1-(1-WACC!I13)*WACC!I12)</f>
        <v>12268.987241956804</v>
      </c>
      <c r="I50" s="20">
        <f>(I27+I28+I41-I32-I44)*WACC!J12/(1-(1-WACC!J13)*WACC!J12)</f>
        <v>5043.0586015669433</v>
      </c>
      <c r="J50" s="20">
        <f>(J27+J28+J41-J32-J44)*WACC!K12/(1-(1-WACC!K13)*WACC!K12)</f>
        <v>1359.9728301398127</v>
      </c>
      <c r="K50" s="19"/>
      <c r="L50" s="20">
        <f>(L27+L28+L41-L32-L44)*WACC!C12/(1-(1-WACC!C13)*WACC!C12)</f>
        <v>729.64358221956036</v>
      </c>
      <c r="M50" s="20">
        <f>(M27+M28+M41-M32-M44)*WACC!D12/(1-(1-WACC!D13)*WACC!D12)</f>
        <v>1134.0989351704454</v>
      </c>
      <c r="N50" s="20">
        <f>(N27+N28+N41-N32-N44)*WACC!E12/(1-(1-WACC!E13)*WACC!E12)</f>
        <v>-74.963164077833227</v>
      </c>
      <c r="O50" s="20">
        <f>(O27+O28+O41-O32-O44)*WACC!F12/(1-(1-WACC!F13)*WACC!F12)</f>
        <v>1360.0614073200891</v>
      </c>
      <c r="P50" s="20">
        <f>(P27+P28+P41-P32-P44)*WACC!G12/(1-(1-WACC!G13)*WACC!G12)</f>
        <v>721.69378529244023</v>
      </c>
      <c r="Q50" s="20">
        <f>(Q27+Q28+Q41-Q32-Q44)*WACC!H12/(1-(1-WACC!H13)*WACC!H12)</f>
        <v>539.04664141237674</v>
      </c>
      <c r="R50" s="20">
        <f>(R27+R28+R41-R32-R44)*WACC!I12/(1-(1-WACC!I13)*WACC!I12)</f>
        <v>1823.7291985676534</v>
      </c>
      <c r="S50" s="20">
        <f>(S27+S28+S41-S32-S44)*WACC!J12/(1-(1-WACC!J13)*WACC!J12)</f>
        <v>718.9534615385387</v>
      </c>
      <c r="T50" s="20">
        <f>(T27+T28+T41-T32-T44)*WACC!K12/(1-(1-WACC!K13)*WACC!K12)</f>
        <v>153.29005474618822</v>
      </c>
      <c r="U50" s="19"/>
      <c r="V50" s="20">
        <f>(V27+V28+V41-V32-V44)*WACC!C12/(1-(1-WACC!C13)*WACC!C12)</f>
        <v>3352.8498328170367</v>
      </c>
      <c r="W50" s="20">
        <f>(W27+W28+W41-W32-W44)*WACC!D12/(1-(1-WACC!D13)*WACC!D12)</f>
        <v>5629.0016358313515</v>
      </c>
      <c r="X50" s="20">
        <f>(X27+X28+X41-X32-X44)*WACC!E12/(1-(1-WACC!E13)*WACC!E12)</f>
        <v>-416.3570396050373</v>
      </c>
      <c r="Y50" s="20">
        <f>(Y27+Y28+Y41-Y32-Y44)*WACC!F12/(1-(1-WACC!F13)*WACC!F12)</f>
        <v>8796.5559444487844</v>
      </c>
      <c r="Z50" s="20">
        <f>(Z27+Z28+Z41-Z32-Z44)*WACC!G12/(1-(1-WACC!G13)*WACC!G12)</f>
        <v>5647.7283369418356</v>
      </c>
      <c r="AA50" s="20">
        <f>(AA27+AA28+AA41-AA32-AA44)*WACC!H12/(1-(1-WACC!H13)*WACC!H12)</f>
        <v>4521.5079385573426</v>
      </c>
      <c r="AB50" s="20">
        <f>(AB27+AB28+AB41-AB32-AB44)*WACC!I12/(1-(1-WACC!I13)*WACC!I12)</f>
        <v>17239.390978164389</v>
      </c>
      <c r="AC50" s="20">
        <f>(AC27+AC28+AC41-AC32-AC44)*WACC!J12/(1-(1-WACC!J13)*WACC!J12)</f>
        <v>7537.2601506031979</v>
      </c>
      <c r="AD50" s="20">
        <f>(AD27+AD28+AD41-AD32-AD44)*WACC!K12/(1-(1-WACC!K13)*WACC!K12)</f>
        <v>2465.2247411556732</v>
      </c>
      <c r="AE50" s="19"/>
      <c r="AF50" s="20">
        <f>(AF27+AF28+AF41-AF32-AF44)*WACC!C12/(1-(1-WACC!C13)*WACC!C12)</f>
        <v>816.42589514796737</v>
      </c>
      <c r="AG50" s="20">
        <f>(AG27+AG28+AG41-AG32-AG44)*WACC!D12/(1-(1-WACC!D13)*WACC!D12)</f>
        <v>1267.0652084326039</v>
      </c>
      <c r="AH50" s="20">
        <f>(AH27+AH28+AH41-AH32-AH44)*WACC!E12/(1-(1-WACC!E13)*WACC!E12)</f>
        <v>-87.250737443513941</v>
      </c>
      <c r="AI50" s="20">
        <f>(AI27+AI28+AI41-AI32-AI44)*WACC!F12/(1-(1-WACC!F13)*WACC!F12)</f>
        <v>1693.6532368961414</v>
      </c>
      <c r="AJ50" s="20">
        <f>(AJ27+AJ28+AJ41-AJ32-AJ44)*WACC!G12/(1-(1-WACC!G13)*WACC!G12)</f>
        <v>945.96954994956297</v>
      </c>
      <c r="AK50" s="20">
        <f>(AK27+AK28+AK41-AK32-AK44)*WACC!H12/(1-(1-WACC!H13)*WACC!H12)</f>
        <v>656.57317588375577</v>
      </c>
      <c r="AL50" s="20">
        <f>(AL27+AL28+AL41-AL32-AL44)*WACC!I12/(1-(1-WACC!I13)*WACC!I12)</f>
        <v>2529.6295108024265</v>
      </c>
      <c r="AM50" s="20">
        <f>(AM27+AM28+AM41-AM32-AM44)*WACC!J12/(1-(1-WACC!J13)*WACC!J12)</f>
        <v>1055.9361024388156</v>
      </c>
      <c r="AN50" s="20">
        <f>(AN27+AN28+AN41-AN32-AN44)*WACC!K12/(1-(1-WACC!K13)*WACC!K12)</f>
        <v>300.86312711415297</v>
      </c>
    </row>
    <row r="51" spans="1:40" x14ac:dyDescent="0.25">
      <c r="A51" s="21" t="s">
        <v>77</v>
      </c>
      <c r="B51" s="1">
        <f t="shared" ref="B51:I51" si="88">B48-B49</f>
        <v>2245.1879537766467</v>
      </c>
      <c r="C51" s="1">
        <f t="shared" si="88"/>
        <v>3445.5449402644826</v>
      </c>
      <c r="D51" s="1">
        <f t="shared" si="88"/>
        <v>-227.15435736384663</v>
      </c>
      <c r="E51" s="1">
        <f t="shared" si="88"/>
        <v>4209.640695772282</v>
      </c>
      <c r="F51" s="1">
        <f t="shared" si="88"/>
        <v>2292.2020286902239</v>
      </c>
      <c r="G51" s="1">
        <f t="shared" si="88"/>
        <v>1781.9829972756218</v>
      </c>
      <c r="H51" s="1">
        <f t="shared" si="88"/>
        <v>6134.4936209784028</v>
      </c>
      <c r="I51" s="1">
        <f t="shared" si="88"/>
        <v>2521.5293007834757</v>
      </c>
      <c r="J51" s="1">
        <f t="shared" ref="J51" si="89">J48-J49</f>
        <v>679.98641506990532</v>
      </c>
      <c r="L51" s="1">
        <f t="shared" ref="L51:S51" si="90">L48-L49</f>
        <v>364.82179110978041</v>
      </c>
      <c r="M51" s="1">
        <f t="shared" si="90"/>
        <v>567.04946758522294</v>
      </c>
      <c r="N51" s="1">
        <f t="shared" si="90"/>
        <v>-37.481582038916493</v>
      </c>
      <c r="O51" s="1">
        <f t="shared" si="90"/>
        <v>680.0307036600442</v>
      </c>
      <c r="P51" s="1">
        <f t="shared" si="90"/>
        <v>360.84689264622</v>
      </c>
      <c r="Q51" s="1">
        <f t="shared" si="90"/>
        <v>269.52332070618866</v>
      </c>
      <c r="R51" s="1">
        <f t="shared" si="90"/>
        <v>911.86459928382749</v>
      </c>
      <c r="S51" s="1">
        <f t="shared" si="90"/>
        <v>359.47673076926958</v>
      </c>
      <c r="T51" s="1">
        <f t="shared" ref="T51" si="91">T48-T49</f>
        <v>76.645027373093185</v>
      </c>
      <c r="V51" s="1">
        <f t="shared" ref="V51:AC51" si="92">V48-V49</f>
        <v>1676.4249164085184</v>
      </c>
      <c r="W51" s="1">
        <f t="shared" si="92"/>
        <v>2814.5008179156775</v>
      </c>
      <c r="X51" s="1">
        <f t="shared" si="92"/>
        <v>-208.17851980251407</v>
      </c>
      <c r="Y51" s="1">
        <f t="shared" si="92"/>
        <v>4398.2779722243977</v>
      </c>
      <c r="Z51" s="1">
        <f t="shared" si="92"/>
        <v>2823.8641684709191</v>
      </c>
      <c r="AA51" s="1">
        <f t="shared" si="92"/>
        <v>2260.7539692786772</v>
      </c>
      <c r="AB51" s="1">
        <f t="shared" si="92"/>
        <v>8619.6954890821944</v>
      </c>
      <c r="AC51" s="1">
        <f t="shared" si="92"/>
        <v>3768.630075301603</v>
      </c>
      <c r="AD51" s="1">
        <f t="shared" ref="AD51" si="93">AD48-AD49</f>
        <v>1232.6123705778248</v>
      </c>
      <c r="AF51" s="1">
        <f t="shared" ref="AF51:AM51" si="94">AF48-AF49</f>
        <v>408.21294757398402</v>
      </c>
      <c r="AG51" s="1">
        <f t="shared" si="94"/>
        <v>633.53260421630057</v>
      </c>
      <c r="AH51" s="1">
        <f t="shared" si="94"/>
        <v>-43.62536872175653</v>
      </c>
      <c r="AI51" s="1">
        <f t="shared" si="94"/>
        <v>846.82661844807137</v>
      </c>
      <c r="AJ51" s="1">
        <f t="shared" si="94"/>
        <v>472.98477497478439</v>
      </c>
      <c r="AK51" s="1">
        <f t="shared" si="94"/>
        <v>328.28658794188073</v>
      </c>
      <c r="AL51" s="1">
        <f t="shared" si="94"/>
        <v>1264.8147554012128</v>
      </c>
      <c r="AM51" s="1">
        <f t="shared" si="94"/>
        <v>527.96805121940486</v>
      </c>
      <c r="AN51" s="1">
        <f t="shared" ref="AN51" si="95">AN48-AN49</f>
        <v>150.43156355707731</v>
      </c>
    </row>
    <row r="52" spans="1:40" x14ac:dyDescent="0.25">
      <c r="A52" s="21"/>
      <c r="B52" s="14"/>
      <c r="C52" s="14"/>
      <c r="D52" s="14"/>
      <c r="E52" s="14"/>
      <c r="F52" s="14"/>
      <c r="G52" s="14"/>
      <c r="H52" s="14"/>
      <c r="I52" s="14"/>
      <c r="J52" s="14"/>
      <c r="L52" s="14"/>
      <c r="M52" s="14"/>
      <c r="N52" s="14"/>
      <c r="O52" s="14"/>
      <c r="P52" s="14"/>
      <c r="Q52" s="14"/>
      <c r="R52" s="14"/>
      <c r="S52" s="14"/>
      <c r="T52" s="14"/>
      <c r="V52" s="14"/>
      <c r="W52" s="14"/>
      <c r="X52" s="14"/>
      <c r="Y52" s="14"/>
      <c r="Z52" s="14"/>
      <c r="AA52" s="14"/>
      <c r="AB52" s="14"/>
      <c r="AC52" s="14"/>
      <c r="AD52" s="14"/>
      <c r="AF52" s="14"/>
      <c r="AG52" s="14"/>
      <c r="AH52" s="14"/>
      <c r="AI52" s="14"/>
      <c r="AJ52" s="14"/>
      <c r="AK52" s="14"/>
      <c r="AL52" s="14"/>
      <c r="AM52" s="14"/>
      <c r="AN52" s="14"/>
    </row>
    <row r="53" spans="1:40" x14ac:dyDescent="0.25">
      <c r="A53" s="22" t="s">
        <v>78</v>
      </c>
      <c r="B53" s="15">
        <f>B31-B32+B51</f>
        <v>116302.2578199846</v>
      </c>
      <c r="C53" s="15">
        <f t="shared" ref="C53:I53" si="96">C31-C32+C51</f>
        <v>124108.38440359618</v>
      </c>
      <c r="D53" s="15">
        <f t="shared" si="96"/>
        <v>102143.01668419938</v>
      </c>
      <c r="E53" s="15">
        <f t="shared" si="96"/>
        <v>149063.17170754503</v>
      </c>
      <c r="F53" s="15">
        <f t="shared" si="96"/>
        <v>141360.85703342082</v>
      </c>
      <c r="G53" s="15">
        <f t="shared" si="96"/>
        <v>152537.48694920927</v>
      </c>
      <c r="H53" s="15">
        <f t="shared" si="96"/>
        <v>187010.34111502193</v>
      </c>
      <c r="I53" s="15">
        <f t="shared" si="96"/>
        <v>151482.86793999729</v>
      </c>
      <c r="J53" s="15">
        <f t="shared" ref="J53" si="97">J31-J32+J51</f>
        <v>130943.94559436673</v>
      </c>
      <c r="L53" s="15">
        <f t="shared" ref="L53:S53" si="98">L31-L32+L51</f>
        <v>16209.432923269424</v>
      </c>
      <c r="M53" s="15">
        <f t="shared" si="98"/>
        <v>17556.16381219311</v>
      </c>
      <c r="N53" s="15">
        <f t="shared" si="98"/>
        <v>14219.529081628138</v>
      </c>
      <c r="O53" s="15">
        <f t="shared" si="98"/>
        <v>21352.411141877841</v>
      </c>
      <c r="P53" s="15">
        <f t="shared" si="98"/>
        <v>19556.69481838655</v>
      </c>
      <c r="Q53" s="15">
        <f t="shared" si="98"/>
        <v>20436.104711679822</v>
      </c>
      <c r="R53" s="15">
        <f t="shared" si="98"/>
        <v>25105.885059091241</v>
      </c>
      <c r="S53" s="15">
        <f t="shared" si="98"/>
        <v>19018.795172798687</v>
      </c>
      <c r="T53" s="15">
        <f t="shared" ref="T53" si="99">T31-T32+T51</f>
        <v>15272.046150161039</v>
      </c>
      <c r="V53" s="15">
        <f t="shared" ref="V53:AC53" si="100">V31-V32+V51</f>
        <v>87308.207278980117</v>
      </c>
      <c r="W53" s="15">
        <f t="shared" si="100"/>
        <v>100644.40345812892</v>
      </c>
      <c r="X53" s="15">
        <f t="shared" si="100"/>
        <v>92138.47952614243</v>
      </c>
      <c r="Y53" s="15">
        <f t="shared" si="100"/>
        <v>151926.39219498058</v>
      </c>
      <c r="Z53" s="15">
        <f t="shared" si="100"/>
        <v>165762.4758134725</v>
      </c>
      <c r="AA53" s="15">
        <f t="shared" si="100"/>
        <v>184331.62492259286</v>
      </c>
      <c r="AB53" s="15">
        <f t="shared" si="100"/>
        <v>249900.90715138399</v>
      </c>
      <c r="AC53" s="15">
        <f t="shared" si="100"/>
        <v>211129.45594801978</v>
      </c>
      <c r="AD53" s="15">
        <f t="shared" ref="AD53" si="101">AD31-AD32+AD51</f>
        <v>189526.52858288307</v>
      </c>
      <c r="AF53" s="15">
        <f t="shared" ref="AF53:AM53" si="102">AF31-AF32+AF51</f>
        <v>42231.066745485594</v>
      </c>
      <c r="AG53" s="15">
        <f t="shared" si="102"/>
        <v>46853.500508583311</v>
      </c>
      <c r="AH53" s="15">
        <f t="shared" si="102"/>
        <v>47675.461353766754</v>
      </c>
      <c r="AI53" s="15">
        <f t="shared" si="102"/>
        <v>63219.25091476235</v>
      </c>
      <c r="AJ53" s="15">
        <f t="shared" si="102"/>
        <v>71259.118142638355</v>
      </c>
      <c r="AK53" s="15">
        <f t="shared" si="102"/>
        <v>65093.846241270396</v>
      </c>
      <c r="AL53" s="15">
        <f t="shared" si="102"/>
        <v>64581.464573754653</v>
      </c>
      <c r="AM53" s="15">
        <f t="shared" si="102"/>
        <v>62191.653456344124</v>
      </c>
      <c r="AN53" s="15">
        <f t="shared" ref="AN53" si="103">AN31-AN32+AN51</f>
        <v>70917.289242724641</v>
      </c>
    </row>
    <row r="54" spans="1:40" x14ac:dyDescent="0.25">
      <c r="B54" s="14"/>
      <c r="C54" s="14"/>
      <c r="D54" s="14"/>
      <c r="E54" s="14"/>
      <c r="F54" s="14"/>
      <c r="G54" s="14"/>
      <c r="H54" s="14"/>
      <c r="I54" s="14"/>
      <c r="J54" s="14"/>
    </row>
    <row r="55" spans="1:40" x14ac:dyDescent="0.25">
      <c r="A55" s="4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1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1"/>
    </row>
    <row r="94" spans="1:1" x14ac:dyDescent="0.25">
      <c r="A94" s="10"/>
    </row>
    <row r="95" spans="1:1" x14ac:dyDescent="0.25">
      <c r="A95" s="10"/>
    </row>
    <row r="96" spans="1:1" x14ac:dyDescent="0.25">
      <c r="A96" s="9"/>
    </row>
    <row r="97" spans="1:1" x14ac:dyDescent="0.25">
      <c r="A97" s="11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9"/>
    </row>
    <row r="104" spans="1:1" x14ac:dyDescent="0.25">
      <c r="A104" s="10"/>
    </row>
    <row r="105" spans="1:1" x14ac:dyDescent="0.25">
      <c r="A105" s="10"/>
    </row>
    <row r="106" spans="1:1" x14ac:dyDescent="0.25">
      <c r="A106" s="11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9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2"/>
    </row>
    <row r="118" spans="1:1" x14ac:dyDescent="0.25">
      <c r="A118" s="12"/>
    </row>
    <row r="119" spans="1:1" x14ac:dyDescent="0.25">
      <c r="A119" s="10"/>
    </row>
    <row r="120" spans="1:1" x14ac:dyDescent="0.25">
      <c r="A120" s="9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9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9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9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9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AUC</vt:lpstr>
      <vt:lpstr>TNSP stacked data</vt:lpstr>
      <vt:lpstr>WACC</vt:lpstr>
      <vt:lpstr>Electranet</vt:lpstr>
      <vt:lpstr>Powerlink</vt:lpstr>
      <vt:lpstr>SP AusNet</vt:lpstr>
      <vt:lpstr>Transend</vt:lpstr>
      <vt:lpstr>Transgrid</vt:lpstr>
      <vt:lpstr>Sheet1</vt:lpstr>
    </vt:vector>
  </TitlesOfParts>
  <Company>ACCC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Cheung, Kevin</dc:creator>
  <cp:lastModifiedBy>Ley, Andrew</cp:lastModifiedBy>
  <dcterms:created xsi:type="dcterms:W3CDTF">2014-04-11T01:40:04Z</dcterms:created>
  <dcterms:modified xsi:type="dcterms:W3CDTF">2015-11-12T05:04:21Z</dcterms:modified>
</cp:coreProperties>
</file>