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D11" i="1"/>
  <c r="G24" i="1"/>
  <c r="G5" i="1" l="1"/>
  <c r="F5" i="1"/>
  <c r="E5" i="1"/>
  <c r="D5" i="1"/>
  <c r="D29" i="1" l="1"/>
  <c r="D28" i="1"/>
  <c r="E29" i="1"/>
  <c r="E28" i="1"/>
  <c r="D21" i="1" l="1"/>
  <c r="D24" i="1" s="1"/>
  <c r="E30" i="1"/>
  <c r="E21" i="1"/>
  <c r="E24" i="1" s="1"/>
  <c r="E32" i="1" l="1"/>
  <c r="E10" i="1" s="1"/>
  <c r="E12" i="1" s="1"/>
  <c r="E4" i="1"/>
  <c r="E6" i="1" s="1"/>
  <c r="F21" i="1"/>
  <c r="F24" i="1" s="1"/>
  <c r="F28" i="1" l="1"/>
  <c r="G28" i="1"/>
  <c r="F29" i="1"/>
  <c r="G29" i="1"/>
  <c r="G30" i="1" l="1"/>
  <c r="G32" i="1" s="1"/>
  <c r="D30" i="1"/>
  <c r="F30" i="1"/>
  <c r="F32" i="1" s="1"/>
  <c r="F10" i="1" l="1"/>
  <c r="F12" i="1" s="1"/>
  <c r="G10" i="1"/>
  <c r="G12" i="1" s="1"/>
  <c r="D4" i="1"/>
  <c r="D6" i="1" s="1"/>
  <c r="D32" i="1"/>
  <c r="F4" i="1"/>
  <c r="F6" i="1" s="1"/>
  <c r="G4" i="1"/>
  <c r="G6" i="1" s="1"/>
  <c r="D10" i="1" l="1"/>
  <c r="D12" i="1" s="1"/>
</calcChain>
</file>

<file path=xl/sharedStrings.xml><?xml version="1.0" encoding="utf-8"?>
<sst xmlns="http://schemas.openxmlformats.org/spreadsheetml/2006/main" count="54" uniqueCount="39">
  <si>
    <t>Prescribed Transmission Services</t>
  </si>
  <si>
    <t>2014-15</t>
  </si>
  <si>
    <t>2015-16</t>
  </si>
  <si>
    <t>2016-17</t>
  </si>
  <si>
    <t>Return on Assets</t>
  </si>
  <si>
    <t xml:space="preserve">Incentive Schemes </t>
  </si>
  <si>
    <t>Source: EB RIN</t>
  </si>
  <si>
    <t xml:space="preserve">Source: ElectraNet 2018-23 Final Decision RFM  </t>
  </si>
  <si>
    <t>2013-14</t>
  </si>
  <si>
    <t>Source: Regulatory Accounts</t>
  </si>
  <si>
    <t>Source: 2013-18 Final decision PTRM</t>
  </si>
  <si>
    <t>Depreciation (Straightline)</t>
  </si>
  <si>
    <t>RoA using SL depreciation but Exclusive of incentives</t>
  </si>
  <si>
    <t>Earnings before interest and tax ($ Nominal)</t>
  </si>
  <si>
    <t>RoA using SL depreciation, including incentives</t>
  </si>
  <si>
    <t>Regulatory Asset Base ($ Nominal)</t>
  </si>
  <si>
    <t>EBIT including incentives ($ Nominal)</t>
  </si>
  <si>
    <t>EBIT including incentives - Straightline depreciation ($ Nominal)</t>
  </si>
  <si>
    <t>Total Incentive Schemes ($ Nominal)</t>
  </si>
  <si>
    <t>EBIT exclusive of incentives - Straightline depreciation ($ Nominal)</t>
  </si>
  <si>
    <t xml:space="preserve">Revenue (excluding interest and capital contributions)  </t>
  </si>
  <si>
    <t>Expenditure (excluding depreciation, finance charges and impairment losses)</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</si>
  <si>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</si>
  <si>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</si>
  <si>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</si>
  <si>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</si>
  <si>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</si>
  <si>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</si>
  <si>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</si>
  <si>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</si>
  <si>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</si>
  <si>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</si>
  <si>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 xml:space="preserve">Source: ElectraNet 2013-18 PTRM and updates  </t>
  </si>
  <si>
    <t>EBSS ($ Nominal)</t>
  </si>
  <si>
    <t>Other ($ Nominal)</t>
  </si>
  <si>
    <t>STPIS ($ Nominal)</t>
  </si>
  <si>
    <r>
      <t>·</t>
    </r>
    <r>
      <rPr>
        <sz val="7"/>
        <color theme="1"/>
        <rFont val="Times New Roman"/>
        <family val="1"/>
      </rPr>
      <t xml:space="preserve">         </t>
    </r>
    <r>
      <rPr>
        <sz val="11"/>
        <color theme="1"/>
        <rFont val="Arial"/>
        <family val="2"/>
      </rPr>
      <t>Expenditure is adjusted to exclude depreciation, finance charges and impairment losses.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</si>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</sst>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1" x14ac:knownFonts="1">
    <font>
      <sz val="11"/>
      <color theme="1"/>
      <name val="Calibri"/>
      <family val="2"/>
      <scheme val="minor"/>
    </font>
    <font>
      <sz val="11"/>
      <color theme="1"/>
      <name val="Calibri"/>
      <family val="2"/>
      <scheme val="minor"/>
    </font>
    <font>
      <sz val="9"/>
      <color theme="1"/>
      <name val="Malgun Gothic"/>
      <family val="2"/>
    </font>
    <font>
      <b/>
      <sz val="9"/>
      <color rgb="FFFFFFFF"/>
      <name val="Malgun Gothic"/>
      <family val="2"/>
    </font>
    <font>
      <b/>
      <sz val="9"/>
      <name val="Malgun Gothic"/>
      <family val="2"/>
    </font>
    <font>
      <sz val="9"/>
      <name val="Malgun Gothic"/>
      <family val="2"/>
    </font>
    <font>
      <b/>
      <sz val="9"/>
      <color theme="1"/>
      <name val="Malgun Gothic"/>
      <family val="2"/>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2" borderId="1" xfId="0" applyNumberFormat="1" applyFont="1" applyFill="1" applyBorder="1" applyAlignment="1">
      <alignment horizontal="left" vertical="center"/>
    </xf>
    <xf numFmtId="0" fontId="5" fillId="3" borderId="3" xfId="0" applyNumberFormat="1" applyFont="1" applyFill="1" applyBorder="1" applyAlignment="1">
      <alignment vertical="center"/>
    </xf>
    <xf numFmtId="164" fontId="5" fillId="3" borderId="4" xfId="0" applyNumberFormat="1" applyFont="1" applyFill="1" applyBorder="1" applyAlignment="1">
      <alignment horizontal="center" vertical="center"/>
    </xf>
    <xf numFmtId="0" fontId="5" fillId="3" borderId="7" xfId="0" applyNumberFormat="1" applyFont="1" applyFill="1" applyBorder="1" applyAlignment="1">
      <alignment vertical="center"/>
    </xf>
    <xf numFmtId="0" fontId="4" fillId="3" borderId="2" xfId="0" applyNumberFormat="1" applyFont="1" applyFill="1" applyBorder="1" applyAlignment="1">
      <alignment vertical="center"/>
    </xf>
    <xf numFmtId="0" fontId="4" fillId="0" borderId="0" xfId="0" applyNumberFormat="1" applyFont="1" applyFill="1" applyBorder="1" applyAlignment="1">
      <alignment vertical="center"/>
    </xf>
    <xf numFmtId="0" fontId="2" fillId="0" borderId="0" xfId="0" applyFont="1"/>
    <xf numFmtId="164" fontId="2" fillId="0" borderId="0" xfId="0" applyNumberFormat="1" applyFont="1"/>
    <xf numFmtId="0" fontId="6" fillId="0" borderId="0" xfId="0" applyFont="1"/>
    <xf numFmtId="0" fontId="3" fillId="2" borderId="4" xfId="0" applyNumberFormat="1" applyFont="1" applyFill="1" applyBorder="1" applyAlignment="1">
      <alignment horizontal="left" vertical="center"/>
    </xf>
    <xf numFmtId="0" fontId="3" fillId="2" borderId="5" xfId="0" applyNumberFormat="1" applyFont="1" applyFill="1" applyBorder="1" applyAlignment="1">
      <alignment horizontal="left" vertical="center"/>
    </xf>
    <xf numFmtId="0" fontId="3" fillId="2" borderId="6" xfId="0" applyNumberFormat="1" applyFont="1" applyFill="1" applyBorder="1" applyAlignment="1">
      <alignment horizontal="left"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10" fontId="4" fillId="3" borderId="8" xfId="1"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64" fontId="5" fillId="3" borderId="8"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0" fontId="2" fillId="0" borderId="0" xfId="0" applyFont="1" applyAlignment="1">
      <alignment horizontal="left" vertical="center"/>
    </xf>
    <xf numFmtId="0" fontId="2" fillId="0" borderId="1" xfId="0" applyFont="1" applyBorder="1"/>
    <xf numFmtId="164" fontId="2" fillId="0" borderId="1" xfId="0" applyNumberFormat="1" applyFont="1" applyBorder="1"/>
    <xf numFmtId="0" fontId="6" fillId="0" borderId="1" xfId="0" applyFont="1" applyBorder="1"/>
    <xf numFmtId="0" fontId="4" fillId="0" borderId="2" xfId="0" applyNumberFormat="1" applyFont="1" applyFill="1" applyBorder="1" applyAlignment="1">
      <alignment horizontal="left"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2" fillId="0" borderId="0" xfId="0" applyFont="1" applyBorder="1"/>
    <xf numFmtId="164" fontId="2" fillId="0" borderId="0" xfId="0" applyNumberFormat="1" applyFont="1" applyBorder="1"/>
    <xf numFmtId="0" fontId="6" fillId="0" borderId="0" xfId="0" applyFont="1" applyBorder="1"/>
    <xf numFmtId="0" fontId="7" fillId="0" borderId="0" xfId="0" applyFont="1"/>
    <xf numFmtId="0" fontId="8" fillId="0" borderId="0" xfId="0" applyFont="1" applyAlignment="1">
      <alignment vertical="center"/>
    </xf>
    <xf numFmtId="0" fontId="9" fillId="0" borderId="0" xfId="0" applyFont="1" applyAlignment="1">
      <alignment horizontal="left" vertical="center" wrapText="1" indent="5"/>
    </xf>
    <xf numFmtId="0" fontId="3" fillId="2" borderId="11" xfId="0" applyNumberFormat="1" applyFont="1" applyFill="1" applyBorder="1" applyAlignment="1">
      <alignment horizontal="left" vertical="center"/>
    </xf>
    <xf numFmtId="10" fontId="2" fillId="0" borderId="11" xfId="0" applyNumberFormat="1" applyFont="1" applyBorder="1" applyAlignment="1">
      <alignment horizontal="center"/>
    </xf>
    <xf numFmtId="10" fontId="2" fillId="0" borderId="1" xfId="0" applyNumberFormat="1" applyFont="1" applyBorder="1" applyAlignment="1">
      <alignment horizontal="center"/>
    </xf>
    <xf numFmtId="10" fontId="2" fillId="0" borderId="12" xfId="0" applyNumberFormat="1"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3.3 RAB for VIC DNSPs"/>
      <sheetName val="8.1 Income for VIC DNSPs"/>
      <sheetName val="Sheet1"/>
    </sheetNames>
    <sheetDataSet>
      <sheetData sheetId="0"/>
      <sheetData sheetId="1">
        <row r="34">
          <cell r="J34">
            <v>2948122460.8900003</v>
          </cell>
        </row>
      </sheetData>
      <sheetData sheetId="2"/>
      <sheetData sheetId="3">
        <row r="7">
          <cell r="M7">
            <v>13233915.2904741</v>
          </cell>
        </row>
        <row r="12">
          <cell r="L12">
            <v>-927445</v>
          </cell>
          <cell r="M12">
            <v>3219415</v>
          </cell>
          <cell r="N12">
            <v>7331244</v>
          </cell>
          <cell r="O12">
            <v>3063965.1940000001</v>
          </cell>
        </row>
        <row r="13">
          <cell r="L13">
            <v>0</v>
          </cell>
          <cell r="M13">
            <v>0</v>
          </cell>
          <cell r="N13">
            <v>0</v>
          </cell>
          <cell r="O13">
            <v>0</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14" sqref="B14"/>
    </sheetView>
  </sheetViews>
  <sheetFormatPr defaultRowHeight="15" x14ac:dyDescent="0.25"/>
  <cols>
    <col min="2" max="2" width="174" customWidth="1"/>
  </cols>
  <sheetData>
    <row r="2" spans="2:2" ht="18.75" x14ac:dyDescent="0.3">
      <c r="B2" s="32" t="s">
        <v>22</v>
      </c>
    </row>
    <row r="4" spans="2:2" x14ac:dyDescent="0.25">
      <c r="B4" s="33" t="s">
        <v>23</v>
      </c>
    </row>
    <row r="5" spans="2:2" x14ac:dyDescent="0.25">
      <c r="B5" s="33" t="s">
        <v>24</v>
      </c>
    </row>
    <row r="6" spans="2:2" x14ac:dyDescent="0.25">
      <c r="B6" s="34" t="s">
        <v>25</v>
      </c>
    </row>
    <row r="7" spans="2:2" x14ac:dyDescent="0.25">
      <c r="B7" s="34" t="s">
        <v>26</v>
      </c>
    </row>
    <row r="8" spans="2:2" x14ac:dyDescent="0.25">
      <c r="B8" s="34" t="s">
        <v>36</v>
      </c>
    </row>
    <row r="9" spans="2:2" x14ac:dyDescent="0.25">
      <c r="B9" s="34" t="s">
        <v>27</v>
      </c>
    </row>
    <row r="10" spans="2:2" x14ac:dyDescent="0.25">
      <c r="B10" s="34" t="s">
        <v>28</v>
      </c>
    </row>
    <row r="11" spans="2:2" ht="43.5" x14ac:dyDescent="0.25">
      <c r="B11" s="34" t="s">
        <v>37</v>
      </c>
    </row>
    <row r="12" spans="2:2" ht="29.25" x14ac:dyDescent="0.25">
      <c r="B12" s="34" t="s">
        <v>29</v>
      </c>
    </row>
    <row r="13" spans="2:2" ht="29.25" x14ac:dyDescent="0.25">
      <c r="B13" s="34" t="s">
        <v>38</v>
      </c>
    </row>
    <row r="14" spans="2:2" x14ac:dyDescent="0.25">
      <c r="B14" s="34"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6"/>
  <sheetViews>
    <sheetView tabSelected="1" workbookViewId="0"/>
  </sheetViews>
  <sheetFormatPr defaultRowHeight="15" x14ac:dyDescent="0.25"/>
  <cols>
    <col min="1" max="1" width="3.5703125" customWidth="1"/>
    <col min="2" max="2" width="60.7109375" bestFit="1" customWidth="1"/>
    <col min="3" max="3" width="13.5703125" bestFit="1" customWidth="1"/>
    <col min="4" max="4" width="29" bestFit="1" customWidth="1"/>
    <col min="5" max="5" width="29" customWidth="1"/>
    <col min="6" max="6" width="19.28515625" customWidth="1"/>
    <col min="7" max="7" width="31.42578125" customWidth="1"/>
    <col min="8" max="8" width="31.42578125" bestFit="1" customWidth="1"/>
  </cols>
  <sheetData>
    <row r="2" spans="2:8" x14ac:dyDescent="0.25">
      <c r="B2" s="1" t="s">
        <v>14</v>
      </c>
      <c r="C2" s="7"/>
      <c r="D2" s="10" t="s">
        <v>0</v>
      </c>
      <c r="E2" s="10"/>
      <c r="F2" s="11"/>
      <c r="G2" s="12"/>
    </row>
    <row r="3" spans="2:8" x14ac:dyDescent="0.25">
      <c r="B3" s="26"/>
      <c r="C3" s="7"/>
      <c r="D3" s="13" t="s">
        <v>8</v>
      </c>
      <c r="E3" s="14" t="s">
        <v>1</v>
      </c>
      <c r="F3" s="14" t="s">
        <v>2</v>
      </c>
      <c r="G3" s="15" t="s">
        <v>3</v>
      </c>
    </row>
    <row r="4" spans="2:8" x14ac:dyDescent="0.25">
      <c r="B4" s="2" t="s">
        <v>13</v>
      </c>
      <c r="C4" s="7"/>
      <c r="D4" s="3">
        <f>D24</f>
        <v>128591000</v>
      </c>
      <c r="E4" s="27">
        <f>E24</f>
        <v>130336000</v>
      </c>
      <c r="F4" s="27">
        <f>F24</f>
        <v>137892000</v>
      </c>
      <c r="G4" s="28">
        <f>G24</f>
        <v>137829000</v>
      </c>
    </row>
    <row r="5" spans="2:8" x14ac:dyDescent="0.25">
      <c r="B5" s="4" t="s">
        <v>15</v>
      </c>
      <c r="C5" s="7"/>
      <c r="D5" s="19">
        <f>D17</f>
        <v>2187850000</v>
      </c>
      <c r="E5" s="20">
        <f t="shared" ref="E5:G5" si="0">E17</f>
        <v>2242370000</v>
      </c>
      <c r="F5" s="20">
        <f t="shared" si="0"/>
        <v>2337490000</v>
      </c>
      <c r="G5" s="21">
        <f t="shared" si="0"/>
        <v>2438520000</v>
      </c>
    </row>
    <row r="6" spans="2:8" x14ac:dyDescent="0.25">
      <c r="B6" s="5" t="s">
        <v>4</v>
      </c>
      <c r="C6" s="7"/>
      <c r="D6" s="16">
        <f>D4/D5</f>
        <v>5.8775053134355645E-2</v>
      </c>
      <c r="E6" s="17">
        <f t="shared" ref="E6:G6" si="1">E4/E5</f>
        <v>5.8124216788487178E-2</v>
      </c>
      <c r="F6" s="17">
        <f t="shared" si="1"/>
        <v>5.8991482316501892E-2</v>
      </c>
      <c r="G6" s="18">
        <f t="shared" si="1"/>
        <v>5.6521578662467396E-2</v>
      </c>
    </row>
    <row r="8" spans="2:8" x14ac:dyDescent="0.25">
      <c r="B8" s="1" t="s">
        <v>12</v>
      </c>
      <c r="C8" s="7"/>
      <c r="D8" s="10" t="s">
        <v>0</v>
      </c>
      <c r="E8" s="10"/>
      <c r="F8" s="11"/>
      <c r="G8" s="12"/>
    </row>
    <row r="9" spans="2:8" x14ac:dyDescent="0.25">
      <c r="B9" s="26"/>
      <c r="C9" s="7"/>
      <c r="D9" s="13" t="s">
        <v>8</v>
      </c>
      <c r="E9" s="14" t="s">
        <v>1</v>
      </c>
      <c r="F9" s="14" t="s">
        <v>2</v>
      </c>
      <c r="G9" s="15" t="s">
        <v>3</v>
      </c>
    </row>
    <row r="10" spans="2:8" x14ac:dyDescent="0.25">
      <c r="B10" s="2" t="s">
        <v>13</v>
      </c>
      <c r="C10" s="7"/>
      <c r="D10" s="3">
        <f>D32</f>
        <v>130818445</v>
      </c>
      <c r="E10" s="27">
        <f>E32</f>
        <v>130716585</v>
      </c>
      <c r="F10" s="27">
        <f>F32</f>
        <v>131960756</v>
      </c>
      <c r="G10" s="28">
        <f>G32</f>
        <v>134765034.80599999</v>
      </c>
    </row>
    <row r="11" spans="2:8" x14ac:dyDescent="0.25">
      <c r="B11" s="4" t="s">
        <v>15</v>
      </c>
      <c r="C11" s="7"/>
      <c r="D11" s="19">
        <f>D17</f>
        <v>2187850000</v>
      </c>
      <c r="E11" s="20">
        <f t="shared" ref="E11:G11" si="2">E17</f>
        <v>2242370000</v>
      </c>
      <c r="F11" s="20">
        <f t="shared" si="2"/>
        <v>2337490000</v>
      </c>
      <c r="G11" s="21">
        <f t="shared" si="2"/>
        <v>2438520000</v>
      </c>
    </row>
    <row r="12" spans="2:8" x14ac:dyDescent="0.25">
      <c r="B12" s="5" t="s">
        <v>4</v>
      </c>
      <c r="C12" s="7"/>
      <c r="D12" s="16">
        <f>D10/D11</f>
        <v>5.9793150810156091E-2</v>
      </c>
      <c r="E12" s="17">
        <f t="shared" ref="E12:G12" si="3">E10/E11</f>
        <v>5.8293941231821689E-2</v>
      </c>
      <c r="F12" s="17">
        <f t="shared" si="3"/>
        <v>5.645404087290213E-2</v>
      </c>
      <c r="G12" s="18">
        <f t="shared" si="3"/>
        <v>5.5265093091711362E-2</v>
      </c>
    </row>
    <row r="14" spans="2:8" s="7" customFormat="1" ht="12" x14ac:dyDescent="0.2">
      <c r="B14" s="26"/>
      <c r="D14" s="13" t="s">
        <v>8</v>
      </c>
      <c r="E14" s="14" t="s">
        <v>1</v>
      </c>
      <c r="F14" s="14" t="s">
        <v>2</v>
      </c>
      <c r="G14" s="15" t="s">
        <v>3</v>
      </c>
    </row>
    <row r="15" spans="2:8" s="7" customFormat="1" ht="12" x14ac:dyDescent="0.2">
      <c r="B15" s="35" t="s">
        <v>31</v>
      </c>
      <c r="D15" s="36">
        <v>5.1799999999999999E-2</v>
      </c>
      <c r="E15" s="37">
        <v>5.1799999999999999E-2</v>
      </c>
      <c r="F15" s="37">
        <v>5.1799999999999999E-2</v>
      </c>
      <c r="G15" s="38">
        <v>5.1799999999999999E-2</v>
      </c>
      <c r="H15" s="7" t="s">
        <v>32</v>
      </c>
    </row>
    <row r="17" spans="2:8" x14ac:dyDescent="0.25">
      <c r="B17" s="25" t="s">
        <v>15</v>
      </c>
      <c r="C17" s="23"/>
      <c r="D17" s="24">
        <v>2187850000</v>
      </c>
      <c r="E17" s="24">
        <v>2242370000</v>
      </c>
      <c r="F17" s="24">
        <v>2337490000</v>
      </c>
      <c r="G17" s="24">
        <v>2438520000</v>
      </c>
      <c r="H17" s="7" t="s">
        <v>7</v>
      </c>
    </row>
    <row r="18" spans="2:8" x14ac:dyDescent="0.25">
      <c r="B18" s="7"/>
      <c r="C18" s="7"/>
      <c r="D18" s="7"/>
      <c r="E18" s="7"/>
      <c r="F18" s="7"/>
      <c r="G18" s="7"/>
      <c r="H18" s="7"/>
    </row>
    <row r="19" spans="2:8" x14ac:dyDescent="0.25">
      <c r="B19" s="6" t="s">
        <v>16</v>
      </c>
      <c r="C19" s="7"/>
      <c r="D19" s="7"/>
      <c r="E19" s="7"/>
      <c r="F19" s="7"/>
      <c r="G19" s="7"/>
      <c r="H19" s="7"/>
    </row>
    <row r="20" spans="2:8" x14ac:dyDescent="0.25">
      <c r="B20" s="7" t="s">
        <v>20</v>
      </c>
      <c r="C20" s="7"/>
      <c r="D20" s="8">
        <v>283727000</v>
      </c>
      <c r="E20" s="8">
        <v>303687000</v>
      </c>
      <c r="F20" s="8">
        <v>323002000</v>
      </c>
      <c r="G20" s="8">
        <v>331535000</v>
      </c>
      <c r="H20" s="7" t="s">
        <v>9</v>
      </c>
    </row>
    <row r="21" spans="2:8" x14ac:dyDescent="0.25">
      <c r="B21" s="7" t="s">
        <v>21</v>
      </c>
      <c r="C21" s="7"/>
      <c r="D21" s="8">
        <f>(158161-81905)*1000</f>
        <v>76256000</v>
      </c>
      <c r="E21" s="8">
        <f>(58455+13859+8679+758)*1000</f>
        <v>81751000</v>
      </c>
      <c r="F21" s="8">
        <f>(60642+15974+8086+758)*1000</f>
        <v>85460000</v>
      </c>
      <c r="G21" s="8">
        <v>90396000</v>
      </c>
      <c r="H21" s="7" t="s">
        <v>9</v>
      </c>
    </row>
    <row r="22" spans="2:8" x14ac:dyDescent="0.25">
      <c r="B22" s="7" t="s">
        <v>11</v>
      </c>
      <c r="C22" s="29"/>
      <c r="D22" s="30">
        <v>78880000</v>
      </c>
      <c r="E22" s="30">
        <v>91600000</v>
      </c>
      <c r="F22" s="30">
        <v>99650000</v>
      </c>
      <c r="G22" s="30">
        <v>103310000</v>
      </c>
      <c r="H22" s="7" t="s">
        <v>7</v>
      </c>
    </row>
    <row r="23" spans="2:8" x14ac:dyDescent="0.25">
      <c r="B23" s="7"/>
      <c r="C23" s="29"/>
      <c r="D23" s="30"/>
      <c r="E23" s="30"/>
      <c r="F23" s="30"/>
      <c r="G23" s="30"/>
      <c r="H23" s="7"/>
    </row>
    <row r="24" spans="2:8" x14ac:dyDescent="0.25">
      <c r="B24" s="25" t="s">
        <v>17</v>
      </c>
      <c r="C24" s="23"/>
      <c r="D24" s="24">
        <f>D20-D21-D22</f>
        <v>128591000</v>
      </c>
      <c r="E24" s="24">
        <f>E20-E21-E22</f>
        <v>130336000</v>
      </c>
      <c r="F24" s="24">
        <f>F20-F21-F22</f>
        <v>137892000</v>
      </c>
      <c r="G24" s="24">
        <f>G20-G21-G22</f>
        <v>137829000</v>
      </c>
      <c r="H24" s="7"/>
    </row>
    <row r="25" spans="2:8" x14ac:dyDescent="0.25">
      <c r="B25" s="31"/>
      <c r="C25" s="7"/>
      <c r="D25" s="7"/>
      <c r="E25" s="7"/>
      <c r="F25" s="7"/>
      <c r="G25" s="7"/>
      <c r="H25" s="7"/>
    </row>
    <row r="26" spans="2:8" x14ac:dyDescent="0.25">
      <c r="B26" s="9" t="s">
        <v>5</v>
      </c>
      <c r="C26" s="7"/>
      <c r="D26" s="7"/>
      <c r="E26" s="7"/>
      <c r="F26" s="7"/>
      <c r="G26" s="7"/>
      <c r="H26" s="7"/>
    </row>
    <row r="27" spans="2:8" x14ac:dyDescent="0.25">
      <c r="B27" s="7" t="s">
        <v>33</v>
      </c>
      <c r="C27" s="7"/>
      <c r="D27" s="8">
        <v>-1300000</v>
      </c>
      <c r="E27" s="8">
        <v>-3600000</v>
      </c>
      <c r="F27" s="8">
        <v>-1400000</v>
      </c>
      <c r="G27" s="8">
        <v>0</v>
      </c>
      <c r="H27" s="22" t="s">
        <v>10</v>
      </c>
    </row>
    <row r="28" spans="2:8" x14ac:dyDescent="0.25">
      <c r="B28" s="7" t="s">
        <v>35</v>
      </c>
      <c r="C28" s="7"/>
      <c r="D28" s="8">
        <f>'[1]3.1 Revenue  Incentives TNSP'!L12</f>
        <v>-927445</v>
      </c>
      <c r="E28" s="8">
        <f>'[1]3.1 Revenue  Incentives TNSP'!M12</f>
        <v>3219415</v>
      </c>
      <c r="F28" s="8">
        <f>'[1]3.1 Revenue  Incentives TNSP'!N12</f>
        <v>7331244</v>
      </c>
      <c r="G28" s="8">
        <f>'[1]3.1 Revenue  Incentives TNSP'!O12</f>
        <v>3063965.1940000001</v>
      </c>
      <c r="H28" s="22" t="s">
        <v>6</v>
      </c>
    </row>
    <row r="29" spans="2:8" x14ac:dyDescent="0.25">
      <c r="B29" s="7" t="s">
        <v>34</v>
      </c>
      <c r="C29" s="7"/>
      <c r="D29" s="8">
        <f>'[1]3.1 Revenue  Incentives TNSP'!L13</f>
        <v>0</v>
      </c>
      <c r="E29" s="8">
        <f>'[1]3.1 Revenue  Incentives TNSP'!M13</f>
        <v>0</v>
      </c>
      <c r="F29" s="8">
        <f>'[1]3.1 Revenue  Incentives TNSP'!N13</f>
        <v>0</v>
      </c>
      <c r="G29" s="8">
        <f>'[1]3.1 Revenue  Incentives TNSP'!O13</f>
        <v>0</v>
      </c>
      <c r="H29" s="22"/>
    </row>
    <row r="30" spans="2:8" x14ac:dyDescent="0.25">
      <c r="B30" s="25" t="s">
        <v>18</v>
      </c>
      <c r="C30" s="23"/>
      <c r="D30" s="24">
        <f>SUM(D27:D29)</f>
        <v>-2227445</v>
      </c>
      <c r="E30" s="24">
        <f>SUM(E27:E29)</f>
        <v>-380585</v>
      </c>
      <c r="F30" s="24">
        <f t="shared" ref="F30:G30" si="4">SUM(F27:F29)</f>
        <v>5931244</v>
      </c>
      <c r="G30" s="24">
        <f t="shared" si="4"/>
        <v>3063965.1940000001</v>
      </c>
      <c r="H30" s="22"/>
    </row>
    <row r="31" spans="2:8" x14ac:dyDescent="0.25">
      <c r="B31" s="9"/>
      <c r="C31" s="7"/>
      <c r="D31" s="7"/>
      <c r="E31" s="7"/>
      <c r="F31" s="7"/>
      <c r="G31" s="7"/>
      <c r="H31" s="7"/>
    </row>
    <row r="32" spans="2:8" x14ac:dyDescent="0.25">
      <c r="B32" s="25" t="s">
        <v>19</v>
      </c>
      <c r="C32" s="23"/>
      <c r="D32" s="24">
        <f>D20-D21-D30-D22</f>
        <v>130818445</v>
      </c>
      <c r="E32" s="24">
        <f>E20-E21-E30-E22</f>
        <v>130716585</v>
      </c>
      <c r="F32" s="24">
        <f>F20-F21-F30-F22</f>
        <v>131960756</v>
      </c>
      <c r="G32" s="24">
        <f>G20-G21-G30-G22</f>
        <v>134765034.80599999</v>
      </c>
      <c r="H32" s="7"/>
    </row>
    <row r="33" spans="2:8" x14ac:dyDescent="0.25">
      <c r="B33" s="7"/>
      <c r="C33" s="7"/>
      <c r="D33" s="7"/>
      <c r="E33" s="7"/>
      <c r="F33" s="7"/>
      <c r="G33" s="7"/>
      <c r="H33" s="7"/>
    </row>
    <row r="34" spans="2:8" x14ac:dyDescent="0.25">
      <c r="B34" s="7"/>
      <c r="C34" s="7"/>
      <c r="D34" s="7"/>
      <c r="E34" s="7"/>
      <c r="F34" s="7"/>
      <c r="G34" s="7"/>
      <c r="H34" s="7"/>
    </row>
    <row r="35" spans="2:8" x14ac:dyDescent="0.25">
      <c r="B35" s="7"/>
      <c r="C35" s="7"/>
      <c r="D35" s="7"/>
      <c r="E35" s="7"/>
      <c r="F35" s="7"/>
      <c r="G35" s="7"/>
      <c r="H35" s="7"/>
    </row>
    <row r="36" spans="2:8" x14ac:dyDescent="0.25">
      <c r="D36" s="7"/>
      <c r="E36" s="7"/>
      <c r="F36" s="7"/>
      <c r="G36" s="7"/>
    </row>
  </sheetData>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cp:lastPrinted>2018-07-26T03:10:13Z</cp:lastPrinted>
  <dcterms:created xsi:type="dcterms:W3CDTF">2018-03-08T05:29:44Z</dcterms:created>
  <dcterms:modified xsi:type="dcterms:W3CDTF">2018-09-06T00:36:36Z</dcterms:modified>
</cp:coreProperties>
</file>