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comments5.xml" ContentType="application/vnd.openxmlformats-officedocument.spreadsheetml.comments+xml"/>
  <Override PartName="/xl/drawings/drawing10.xml" ContentType="application/vnd.openxmlformats-officedocument.drawing+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drawings/drawing12.xml" ContentType="application/vnd.openxmlformats-officedocument.drawing+xml"/>
  <Override PartName="/xl/comments8.xml" ContentType="application/vnd.openxmlformats-officedocument.spreadsheetml.comments+xml"/>
  <Override PartName="/xl/drawings/drawing13.xml" ContentType="application/vnd.openxmlformats-officedocument.drawing+xml"/>
  <Override PartName="/xl/comments9.xml" ContentType="application/vnd.openxmlformats-officedocument.spreadsheetml.comments+xml"/>
  <Override PartName="/xl/drawings/drawing14.xml" ContentType="application/vnd.openxmlformats-officedocument.drawing+xml"/>
  <Override PartName="/xl/comments10.xml" ContentType="application/vnd.openxmlformats-officedocument.spreadsheetml.comments+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omments11.xml" ContentType="application/vnd.openxmlformats-officedocument.spreadsheetml.comments+xml"/>
  <Override PartName="/xl/drawings/drawing20.xml" ContentType="application/vnd.openxmlformats-officedocument.drawing+xml"/>
  <Override PartName="/xl/comments12.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0" yWindow="50" windowWidth="19220" windowHeight="5420" tabRatio="959" firstSheet="14" activeTab="15"/>
  </bookViews>
  <sheets>
    <sheet name="Cover" sheetId="11" r:id="rId1"/>
    <sheet name="Contents" sheetId="59" r:id="rId2"/>
    <sheet name="1. Income" sheetId="46" r:id="rId3"/>
    <sheet name="2. Balance" sheetId="47" r:id="rId4"/>
    <sheet name="3. Cashflows" sheetId="48" r:id="rId5"/>
    <sheet name="4. Equity" sheetId="49" r:id="rId6"/>
    <sheet name="5. Capex" sheetId="60" r:id="rId7"/>
    <sheet name="6. Capex overheads" sheetId="61" r:id="rId8"/>
    <sheet name="7. Capex for tax dep'n" sheetId="50" r:id="rId9"/>
    <sheet name="8. Maintenance" sheetId="51" r:id="rId10"/>
    <sheet name="9. Maintenance overheads" sheetId="52" r:id="rId11"/>
    <sheet name="10. Operating costs" sheetId="53" r:id="rId12"/>
    <sheet name="11. Operating overheads" sheetId="54" r:id="rId13"/>
    <sheet name="12. Cost categories" sheetId="55" r:id="rId14"/>
    <sheet name="13. Opex step change" sheetId="56" r:id="rId15"/>
    <sheet name="14. Provisions" sheetId="57" r:id="rId16"/>
    <sheet name="15. Overheads allocation" sheetId="58" r:id="rId17"/>
    <sheet name="16. Avoided cost payments" sheetId="17" r:id="rId18"/>
    <sheet name="17. Altern Ctl &amp; other" sheetId="18" r:id="rId19"/>
    <sheet name="18. EBSS" sheetId="29" r:id="rId20"/>
    <sheet name="19. Juris Scheme" sheetId="33" r:id="rId21"/>
    <sheet name="20a. DMIS -DMIA" sheetId="30" r:id="rId22"/>
    <sheet name="20b. DMIS -  D-factor" sheetId="31" r:id="rId23"/>
    <sheet name="21. Self insurance" sheetId="32" r:id="rId24"/>
    <sheet name="22. CHAP" sheetId="10" r:id="rId25"/>
  </sheets>
  <externalReferences>
    <externalReference r:id="rId26"/>
    <externalReference r:id="rId27"/>
    <externalReference r:id="rId28"/>
    <externalReference r:id="rId29"/>
    <externalReference r:id="rId30"/>
    <externalReference r:id="rId31"/>
    <externalReference r:id="rId32"/>
  </externalReferences>
  <definedNames>
    <definedName name="abc" localSheetId="1">#REF!</definedName>
    <definedName name="abc">#REF!</definedName>
    <definedName name="Asset1" localSheetId="2">'[1]4. RAB'!#REF!</definedName>
    <definedName name="Asset1" localSheetId="16">'[1]4. RAB'!#REF!</definedName>
    <definedName name="Asset1" localSheetId="1">'[2]4. RAB'!#REF!</definedName>
    <definedName name="Asset1" localSheetId="0">#REF!</definedName>
    <definedName name="Asset1">#REF!</definedName>
    <definedName name="Asset10" localSheetId="2">'[1]4. RAB'!#REF!</definedName>
    <definedName name="Asset10" localSheetId="16">'[1]4. RAB'!#REF!</definedName>
    <definedName name="Asset10" localSheetId="1">'[2]4. RAB'!#REF!</definedName>
    <definedName name="Asset10" localSheetId="0">#REF!</definedName>
    <definedName name="Asset10">#REF!</definedName>
    <definedName name="Asset11" localSheetId="2">'[1]4. RAB'!#REF!</definedName>
    <definedName name="Asset11" localSheetId="16">'[1]4. RAB'!#REF!</definedName>
    <definedName name="Asset11" localSheetId="1">'[2]4. RAB'!#REF!</definedName>
    <definedName name="Asset11" localSheetId="0">#REF!</definedName>
    <definedName name="Asset11">#REF!</definedName>
    <definedName name="asset11a" localSheetId="16">#REF!</definedName>
    <definedName name="asset11a" localSheetId="1">#REF!</definedName>
    <definedName name="asset11a" localSheetId="0">#REF!</definedName>
    <definedName name="asset11a">#REF!</definedName>
    <definedName name="Asset12" localSheetId="2">'[1]4. RAB'!#REF!</definedName>
    <definedName name="Asset12" localSheetId="16">'[1]4. RAB'!#REF!</definedName>
    <definedName name="Asset12" localSheetId="1">'[2]4. RAB'!#REF!</definedName>
    <definedName name="Asset12" localSheetId="0">#REF!</definedName>
    <definedName name="Asset12">#REF!</definedName>
    <definedName name="Asset13" localSheetId="2">'[1]4. RAB'!#REF!</definedName>
    <definedName name="Asset13" localSheetId="16">'[1]4. RAB'!#REF!</definedName>
    <definedName name="Asset13" localSheetId="1">'[2]4. RAB'!#REF!</definedName>
    <definedName name="Asset13" localSheetId="0">#REF!</definedName>
    <definedName name="Asset13">#REF!</definedName>
    <definedName name="Asset14" localSheetId="2">'[1]4. RAB'!#REF!</definedName>
    <definedName name="Asset14" localSheetId="16">'[1]4. RAB'!#REF!</definedName>
    <definedName name="Asset14" localSheetId="1">'[2]4. RAB'!#REF!</definedName>
    <definedName name="Asset14" localSheetId="0">#REF!</definedName>
    <definedName name="Asset14">#REF!</definedName>
    <definedName name="Asset15" localSheetId="2">'[1]4. RAB'!#REF!</definedName>
    <definedName name="Asset15" localSheetId="16">'[1]4. RAB'!#REF!</definedName>
    <definedName name="Asset15" localSheetId="1">'[2]4. RAB'!#REF!</definedName>
    <definedName name="Asset15" localSheetId="0">#REF!</definedName>
    <definedName name="Asset15">#REF!</definedName>
    <definedName name="Asset16" localSheetId="2">'[1]4. RAB'!#REF!</definedName>
    <definedName name="Asset16" localSheetId="16">'[1]4. RAB'!#REF!</definedName>
    <definedName name="Asset16" localSheetId="1">'[2]4. RAB'!#REF!</definedName>
    <definedName name="Asset16" localSheetId="0">#REF!</definedName>
    <definedName name="Asset16">#REF!</definedName>
    <definedName name="Asset17" localSheetId="2">'[1]4. RAB'!#REF!</definedName>
    <definedName name="Asset17" localSheetId="16">'[1]4. RAB'!#REF!</definedName>
    <definedName name="Asset17" localSheetId="1">'[2]4. RAB'!#REF!</definedName>
    <definedName name="Asset17" localSheetId="0">#REF!</definedName>
    <definedName name="Asset17">#REF!</definedName>
    <definedName name="Asset18" localSheetId="2">'[1]4. RAB'!#REF!</definedName>
    <definedName name="Asset18" localSheetId="16">'[1]4. RAB'!#REF!</definedName>
    <definedName name="Asset18" localSheetId="1">'[2]4. RAB'!#REF!</definedName>
    <definedName name="Asset18" localSheetId="0">#REF!</definedName>
    <definedName name="Asset18">#REF!</definedName>
    <definedName name="Asset19" localSheetId="2">'[1]4. RAB'!#REF!</definedName>
    <definedName name="Asset19" localSheetId="16">'[1]4. RAB'!#REF!</definedName>
    <definedName name="Asset19" localSheetId="1">'[2]4. RAB'!#REF!</definedName>
    <definedName name="Asset19" localSheetId="0">#REF!</definedName>
    <definedName name="Asset19">#REF!</definedName>
    <definedName name="Asset2" localSheetId="2">'[1]4. RAB'!#REF!</definedName>
    <definedName name="Asset2" localSheetId="16">'[1]4. RAB'!#REF!</definedName>
    <definedName name="Asset2" localSheetId="1">'[2]4. RAB'!#REF!</definedName>
    <definedName name="Asset2" localSheetId="0">#REF!</definedName>
    <definedName name="Asset2">#REF!</definedName>
    <definedName name="Asset20" localSheetId="2">'[1]4. RAB'!#REF!</definedName>
    <definedName name="Asset20" localSheetId="16">'[1]4. RAB'!#REF!</definedName>
    <definedName name="Asset20" localSheetId="1">'[2]4. RAB'!#REF!</definedName>
    <definedName name="Asset20" localSheetId="0">#REF!</definedName>
    <definedName name="Asset20">#REF!</definedName>
    <definedName name="Asset3" localSheetId="2">'[1]4. RAB'!#REF!</definedName>
    <definedName name="Asset3" localSheetId="16">'[1]4. RAB'!#REF!</definedName>
    <definedName name="Asset3" localSheetId="1">'[2]4. RAB'!#REF!</definedName>
    <definedName name="Asset3" localSheetId="0">#REF!</definedName>
    <definedName name="Asset3">#REF!</definedName>
    <definedName name="Asset4" localSheetId="2">'[1]4. RAB'!#REF!</definedName>
    <definedName name="Asset4" localSheetId="16">'[1]4. RAB'!#REF!</definedName>
    <definedName name="Asset4" localSheetId="1">'[2]4. RAB'!#REF!</definedName>
    <definedName name="Asset4" localSheetId="0">#REF!</definedName>
    <definedName name="Asset4">#REF!</definedName>
    <definedName name="Asset5" localSheetId="2">'[1]4. RAB'!#REF!</definedName>
    <definedName name="Asset5" localSheetId="16">'[1]4. RAB'!#REF!</definedName>
    <definedName name="Asset5" localSheetId="1">'[2]4. RAB'!#REF!</definedName>
    <definedName name="Asset5" localSheetId="0">#REF!</definedName>
    <definedName name="Asset5">#REF!</definedName>
    <definedName name="Asset6" localSheetId="2">'[1]4. RAB'!#REF!</definedName>
    <definedName name="Asset6" localSheetId="16">'[1]4. RAB'!#REF!</definedName>
    <definedName name="Asset6" localSheetId="1">'[2]4. RAB'!#REF!</definedName>
    <definedName name="Asset6" localSheetId="0">#REF!</definedName>
    <definedName name="Asset6">#REF!</definedName>
    <definedName name="Asset7" localSheetId="2">'[1]4. RAB'!#REF!</definedName>
    <definedName name="Asset7" localSheetId="16">'[1]4. RAB'!#REF!</definedName>
    <definedName name="Asset7" localSheetId="1">'[2]4. RAB'!#REF!</definedName>
    <definedName name="Asset7" localSheetId="0">#REF!</definedName>
    <definedName name="Asset7">#REF!</definedName>
    <definedName name="Asset8" localSheetId="2">'[1]4. RAB'!#REF!</definedName>
    <definedName name="Asset8" localSheetId="16">'[1]4. RAB'!#REF!</definedName>
    <definedName name="Asset8" localSheetId="1">'[2]4. RAB'!#REF!</definedName>
    <definedName name="Asset8" localSheetId="0">#REF!</definedName>
    <definedName name="Asset8">#REF!</definedName>
    <definedName name="Asset9" localSheetId="2">'[1]4. RAB'!#REF!</definedName>
    <definedName name="Asset9" localSheetId="16">'[1]4. RAB'!#REF!</definedName>
    <definedName name="Asset9" localSheetId="1">'[2]4. RAB'!#REF!</definedName>
    <definedName name="Asset9" localSheetId="0">#REF!</definedName>
    <definedName name="Asset9">#REF!</definedName>
    <definedName name="DNSP">[3]Outcomes!$B$2</definedName>
    <definedName name="_xlnm.Print_Area" localSheetId="2">'1. Income'!$B$1:$J$37</definedName>
    <definedName name="_xlnm.Print_Area" localSheetId="11">'10. Operating costs'!$B$1:$N$84</definedName>
    <definedName name="_xlnm.Print_Area" localSheetId="12">'11. Operating overheads'!$B$1:$L$39</definedName>
    <definedName name="_xlnm.Print_Area" localSheetId="13">'12. Cost categories'!$B$1:$Q$23</definedName>
    <definedName name="_xlnm.Print_Area" localSheetId="14">'13. Opex step change'!$B$1:$K$33</definedName>
    <definedName name="_xlnm.Print_Area" localSheetId="15">'14. Provisions'!$B$1:$J$98</definedName>
    <definedName name="_xlnm.Print_Area" localSheetId="16">'15. Overheads allocation'!$B$1:$M$244</definedName>
    <definedName name="_xlnm.Print_Area" localSheetId="17">'16. Avoided cost payments'!$B$1:$D$14</definedName>
    <definedName name="_xlnm.Print_Area" localSheetId="18">'17. Altern Ctl &amp; other'!$B$1:$I$26</definedName>
    <definedName name="_xlnm.Print_Area" localSheetId="19">'18. EBSS'!$B$1:$K$32</definedName>
    <definedName name="_xlnm.Print_Area" localSheetId="20">'19. Juris Scheme'!$B$1:$E$40</definedName>
    <definedName name="_xlnm.Print_Area" localSheetId="3">'2. Balance'!$B$1:$J$57</definedName>
    <definedName name="_xlnm.Print_Area" localSheetId="21">'20a. DMIS -DMIA'!$B$1:$F$32</definedName>
    <definedName name="_xlnm.Print_Area" localSheetId="22">'20b. DMIS -  D-factor'!$B$1:$I$103</definedName>
    <definedName name="_xlnm.Print_Area" localSheetId="23">'21. Self insurance'!$B$1:$M$29</definedName>
    <definedName name="_xlnm.Print_Area" localSheetId="24">'22. CHAP'!$B$1:$I$27</definedName>
    <definedName name="_xlnm.Print_Area" localSheetId="4">'3. Cashflows'!$B$1:$J$18</definedName>
    <definedName name="_xlnm.Print_Area" localSheetId="5">'4. Equity'!$B$1:$J$30</definedName>
    <definedName name="_xlnm.Print_Area" localSheetId="6">'5. Capex'!$B$1:$G$125</definedName>
    <definedName name="_xlnm.Print_Area" localSheetId="7">'6. Capex overheads'!$B$1:$G$38</definedName>
    <definedName name="_xlnm.Print_Area" localSheetId="8">'7. Capex for tax dep''n'!$B$1:$F$30</definedName>
    <definedName name="_xlnm.Print_Area" localSheetId="9">'8. Maintenance'!$B$1:$L$51</definedName>
    <definedName name="_xlnm.Print_Area" localSheetId="10">'9. Maintenance overheads'!$B$1:$L$31</definedName>
    <definedName name="_xlnm.Print_Area" localSheetId="1">Contents!$A$1:$G$16</definedName>
    <definedName name="_xlnm.Print_Area" localSheetId="0">Cover!$A$1:$H$44</definedName>
    <definedName name="YEAR">[3]Outcomes!$B$3</definedName>
  </definedNames>
  <calcPr calcId="145621"/>
</workbook>
</file>

<file path=xl/calcChain.xml><?xml version="1.0" encoding="utf-8"?>
<calcChain xmlns="http://schemas.openxmlformats.org/spreadsheetml/2006/main">
  <c r="G22" i="53" l="1"/>
  <c r="C56" i="31"/>
  <c r="C96" i="31"/>
  <c r="G20" i="57"/>
  <c r="G54" i="57"/>
  <c r="G90" i="57"/>
  <c r="H90" i="57"/>
  <c r="E51" i="47"/>
  <c r="F51" i="47"/>
  <c r="C16" i="60"/>
  <c r="E15" i="31"/>
  <c r="E16" i="31"/>
  <c r="E17" i="31"/>
  <c r="E18" i="31"/>
  <c r="E19" i="31"/>
  <c r="E20" i="31"/>
  <c r="E21" i="31"/>
  <c r="E22" i="31"/>
  <c r="F27" i="49"/>
  <c r="D27" i="49"/>
  <c r="F12" i="18"/>
  <c r="I20" i="54"/>
  <c r="I19" i="54"/>
  <c r="I12" i="54"/>
  <c r="H21" i="53"/>
  <c r="C28" i="29"/>
  <c r="C32" i="29" s="1"/>
  <c r="C19" i="29" s="1"/>
  <c r="C14" i="29"/>
  <c r="D20" i="49"/>
  <c r="F17" i="31"/>
  <c r="H17" i="31"/>
  <c r="F21" i="31"/>
  <c r="H21" i="31"/>
  <c r="F18" i="31"/>
  <c r="H18" i="31"/>
  <c r="F19" i="31"/>
  <c r="H19" i="31"/>
  <c r="F20" i="31"/>
  <c r="H20" i="31"/>
  <c r="K244" i="58"/>
  <c r="G244" i="58"/>
  <c r="I244" i="58"/>
  <c r="J90" i="57"/>
  <c r="I90" i="57"/>
  <c r="F90" i="57"/>
  <c r="E90" i="57"/>
  <c r="D90" i="57"/>
  <c r="I54" i="57"/>
  <c r="H54" i="57"/>
  <c r="F54" i="57"/>
  <c r="F24" i="50"/>
  <c r="F25" i="50"/>
  <c r="F26" i="50"/>
  <c r="F27" i="50"/>
  <c r="F28" i="50"/>
  <c r="F23" i="50"/>
  <c r="F12" i="50"/>
  <c r="F21" i="50"/>
  <c r="F30" i="50"/>
  <c r="F13" i="50"/>
  <c r="F14" i="50"/>
  <c r="F15" i="50"/>
  <c r="F16" i="50"/>
  <c r="F17" i="50"/>
  <c r="F18" i="50"/>
  <c r="F19" i="50"/>
  <c r="F20" i="50"/>
  <c r="F11" i="50"/>
  <c r="F29" i="50"/>
  <c r="E28" i="61"/>
  <c r="E27" i="61"/>
  <c r="E65" i="60"/>
  <c r="E64" i="60"/>
  <c r="B3" i="57"/>
  <c r="B3" i="56"/>
  <c r="B3" i="55"/>
  <c r="B3" i="54"/>
  <c r="B3" i="53"/>
  <c r="B3" i="52"/>
  <c r="B3" i="51"/>
  <c r="B3" i="50"/>
  <c r="B3" i="61"/>
  <c r="B3" i="60"/>
  <c r="B3" i="49"/>
  <c r="B3" i="48"/>
  <c r="B3" i="47"/>
  <c r="B3" i="46"/>
  <c r="B1" i="61"/>
  <c r="E13" i="61"/>
  <c r="E14" i="61"/>
  <c r="E15" i="61"/>
  <c r="E16" i="61"/>
  <c r="E17" i="61"/>
  <c r="C18" i="61"/>
  <c r="D18" i="61"/>
  <c r="D21" i="61"/>
  <c r="E21" i="61"/>
  <c r="E20" i="61"/>
  <c r="C21" i="61"/>
  <c r="G38" i="61"/>
  <c r="B1" i="60"/>
  <c r="E11" i="60"/>
  <c r="E12" i="60"/>
  <c r="E13" i="60"/>
  <c r="E14" i="60"/>
  <c r="E15" i="60"/>
  <c r="D16" i="60"/>
  <c r="D19" i="60"/>
  <c r="E16" i="60"/>
  <c r="E18" i="60"/>
  <c r="C19" i="60"/>
  <c r="E39" i="60"/>
  <c r="E40" i="60"/>
  <c r="E41" i="60"/>
  <c r="E42" i="60"/>
  <c r="E43" i="60"/>
  <c r="E44" i="60"/>
  <c r="E45" i="60"/>
  <c r="E46" i="60"/>
  <c r="E47" i="60"/>
  <c r="E48" i="60"/>
  <c r="C49" i="60"/>
  <c r="D49" i="60"/>
  <c r="E49" i="60"/>
  <c r="E51" i="60"/>
  <c r="E52" i="60"/>
  <c r="E53" i="60"/>
  <c r="E54" i="60"/>
  <c r="E55" i="60"/>
  <c r="E56" i="60"/>
  <c r="C57" i="60"/>
  <c r="C58" i="60"/>
  <c r="D57" i="60"/>
  <c r="E57" i="60"/>
  <c r="G75" i="60"/>
  <c r="C91" i="60"/>
  <c r="D91" i="60"/>
  <c r="C99" i="60"/>
  <c r="D99" i="60"/>
  <c r="C116" i="60"/>
  <c r="D116" i="60"/>
  <c r="C124" i="60"/>
  <c r="D124" i="60"/>
  <c r="D125" i="60"/>
  <c r="B3" i="58"/>
  <c r="B1" i="58"/>
  <c r="I20" i="57"/>
  <c r="H20" i="57"/>
  <c r="F20" i="57"/>
  <c r="B1" i="57"/>
  <c r="B1" i="56"/>
  <c r="N14" i="55"/>
  <c r="O14" i="55"/>
  <c r="K14" i="55"/>
  <c r="H14" i="55"/>
  <c r="I14" i="55"/>
  <c r="E14" i="55"/>
  <c r="Q13" i="55"/>
  <c r="P13" i="55"/>
  <c r="P14" i="55"/>
  <c r="O13" i="55"/>
  <c r="L13" i="55"/>
  <c r="I13" i="55"/>
  <c r="F13" i="55"/>
  <c r="Q12" i="55"/>
  <c r="P12" i="55"/>
  <c r="O12" i="55"/>
  <c r="L12" i="55"/>
  <c r="I12" i="55"/>
  <c r="F12" i="55"/>
  <c r="B1" i="55"/>
  <c r="L21" i="54"/>
  <c r="L23" i="54" s="1"/>
  <c r="K21" i="54"/>
  <c r="K23" i="54"/>
  <c r="J21" i="54"/>
  <c r="J23" i="54"/>
  <c r="G21" i="54"/>
  <c r="E21" i="54"/>
  <c r="L14" i="54"/>
  <c r="K14" i="54"/>
  <c r="J14" i="54"/>
  <c r="G14" i="54"/>
  <c r="E14" i="54"/>
  <c r="B1" i="54"/>
  <c r="I75" i="53"/>
  <c r="I74" i="53"/>
  <c r="I73" i="53"/>
  <c r="I72" i="53"/>
  <c r="I71" i="53"/>
  <c r="I70" i="53"/>
  <c r="I61" i="53"/>
  <c r="I60" i="53"/>
  <c r="I59" i="53"/>
  <c r="I58" i="53"/>
  <c r="I57" i="53"/>
  <c r="I56" i="53"/>
  <c r="N21" i="53"/>
  <c r="N22" i="53"/>
  <c r="M21" i="53"/>
  <c r="M22" i="53"/>
  <c r="L21" i="53"/>
  <c r="K21" i="53"/>
  <c r="K22" i="53"/>
  <c r="J21" i="53"/>
  <c r="J22" i="53"/>
  <c r="G21" i="53"/>
  <c r="F21" i="53"/>
  <c r="E21" i="53"/>
  <c r="E22" i="53"/>
  <c r="D21" i="53"/>
  <c r="I19" i="53"/>
  <c r="I18" i="53"/>
  <c r="I17" i="53"/>
  <c r="I16" i="53"/>
  <c r="N14" i="53"/>
  <c r="M14" i="53"/>
  <c r="L14" i="53"/>
  <c r="L22" i="53"/>
  <c r="K14" i="53"/>
  <c r="J14" i="53"/>
  <c r="H14" i="53"/>
  <c r="G14" i="53"/>
  <c r="F14" i="53"/>
  <c r="E14" i="53"/>
  <c r="D14" i="53"/>
  <c r="D22" i="53" s="1"/>
  <c r="I12" i="53"/>
  <c r="B1" i="53"/>
  <c r="L18" i="52"/>
  <c r="K18" i="52"/>
  <c r="J18" i="52"/>
  <c r="H18" i="52"/>
  <c r="G18" i="52"/>
  <c r="F18" i="52"/>
  <c r="E18" i="52"/>
  <c r="D18" i="52"/>
  <c r="I17" i="52"/>
  <c r="I16" i="52"/>
  <c r="I15" i="52"/>
  <c r="I14" i="52"/>
  <c r="I13" i="52"/>
  <c r="I12" i="52"/>
  <c r="B1" i="52"/>
  <c r="G51" i="51"/>
  <c r="L18" i="51"/>
  <c r="K18" i="51"/>
  <c r="J18" i="51"/>
  <c r="H18" i="51"/>
  <c r="G18" i="51"/>
  <c r="F18" i="51"/>
  <c r="E18" i="51"/>
  <c r="D18" i="51"/>
  <c r="I17" i="51"/>
  <c r="I16" i="51"/>
  <c r="I15" i="51"/>
  <c r="I14" i="51"/>
  <c r="I13" i="51"/>
  <c r="I12" i="51"/>
  <c r="B1" i="51"/>
  <c r="B30" i="50"/>
  <c r="B29" i="50"/>
  <c r="B28" i="50"/>
  <c r="B27" i="50"/>
  <c r="B26" i="50"/>
  <c r="B25" i="50"/>
  <c r="B24" i="50"/>
  <c r="B23" i="50"/>
  <c r="B22" i="50"/>
  <c r="B21" i="50"/>
  <c r="B20" i="50"/>
  <c r="B19" i="50"/>
  <c r="B18" i="50"/>
  <c r="B17" i="50"/>
  <c r="B16" i="50"/>
  <c r="B15" i="50"/>
  <c r="B14" i="50"/>
  <c r="B13" i="50"/>
  <c r="B12" i="50"/>
  <c r="B11" i="50"/>
  <c r="B10" i="50"/>
  <c r="B1" i="50"/>
  <c r="B1" i="49"/>
  <c r="D15" i="49"/>
  <c r="E15" i="49"/>
  <c r="F15" i="49"/>
  <c r="G15" i="49"/>
  <c r="H15" i="49"/>
  <c r="I15" i="49"/>
  <c r="J15" i="49"/>
  <c r="E20" i="49"/>
  <c r="F20" i="49"/>
  <c r="G20" i="49"/>
  <c r="H20" i="49"/>
  <c r="I20" i="49"/>
  <c r="J20" i="49"/>
  <c r="E27" i="49"/>
  <c r="G27" i="49"/>
  <c r="H27" i="49"/>
  <c r="I27" i="49"/>
  <c r="J27" i="49"/>
  <c r="B1" i="48"/>
  <c r="D14" i="48"/>
  <c r="D12" i="48"/>
  <c r="E14" i="48"/>
  <c r="E12" i="48"/>
  <c r="F14" i="48"/>
  <c r="F12" i="48"/>
  <c r="B1" i="47"/>
  <c r="D22" i="47"/>
  <c r="D32" i="47"/>
  <c r="E22" i="47"/>
  <c r="E31" i="47"/>
  <c r="E32" i="47"/>
  <c r="F22" i="47"/>
  <c r="G22" i="47"/>
  <c r="G31" i="47"/>
  <c r="G32" i="47"/>
  <c r="G41" i="47"/>
  <c r="G50" i="47"/>
  <c r="G49" i="47"/>
  <c r="H22" i="47"/>
  <c r="I22" i="47"/>
  <c r="I31" i="47"/>
  <c r="I32" i="47"/>
  <c r="I41" i="47"/>
  <c r="I49" i="47"/>
  <c r="I50" i="47"/>
  <c r="J22" i="47"/>
  <c r="J32" i="47"/>
  <c r="D31" i="47"/>
  <c r="F31" i="47"/>
  <c r="F41" i="47"/>
  <c r="F49" i="47"/>
  <c r="H31" i="47"/>
  <c r="J31" i="47"/>
  <c r="J41" i="47"/>
  <c r="J49" i="47"/>
  <c r="J50" i="47"/>
  <c r="D41" i="47"/>
  <c r="E41" i="47"/>
  <c r="H41" i="47"/>
  <c r="D49" i="47"/>
  <c r="D50" i="47"/>
  <c r="E49" i="47"/>
  <c r="H49" i="47"/>
  <c r="H50" i="47"/>
  <c r="D57" i="47"/>
  <c r="E57" i="47"/>
  <c r="F57" i="47"/>
  <c r="G57" i="47"/>
  <c r="H57" i="47"/>
  <c r="I57" i="47"/>
  <c r="J57" i="47"/>
  <c r="B1" i="46"/>
  <c r="I11" i="18"/>
  <c r="E23" i="54"/>
  <c r="D100" i="60"/>
  <c r="C100" i="60"/>
  <c r="E50" i="47"/>
  <c r="H32" i="47"/>
  <c r="F22" i="53"/>
  <c r="F14" i="55"/>
  <c r="L14" i="55"/>
  <c r="H12" i="18"/>
  <c r="D14" i="17"/>
  <c r="E15" i="10"/>
  <c r="E14" i="10"/>
  <c r="E17" i="10"/>
  <c r="E18" i="10"/>
  <c r="E19" i="10"/>
  <c r="E13" i="10"/>
  <c r="I12" i="18"/>
  <c r="D12" i="18"/>
  <c r="E12" i="18"/>
  <c r="G12" i="18"/>
  <c r="C16" i="33"/>
  <c r="F95" i="31"/>
  <c r="D103" i="31"/>
  <c r="C72" i="31"/>
  <c r="C81" i="31"/>
  <c r="F61" i="31"/>
  <c r="H61" i="31"/>
  <c r="H64" i="31"/>
  <c r="C80" i="31"/>
  <c r="C79" i="31"/>
  <c r="G28" i="31"/>
  <c r="I28" i="31"/>
  <c r="G29" i="31"/>
  <c r="I29" i="31"/>
  <c r="G30" i="31"/>
  <c r="I30" i="31"/>
  <c r="F15" i="31"/>
  <c r="H15" i="31"/>
  <c r="F16" i="31"/>
  <c r="H16" i="31"/>
  <c r="F22" i="31"/>
  <c r="H22" i="31"/>
  <c r="G64" i="31"/>
  <c r="F64" i="31"/>
  <c r="F63" i="31"/>
  <c r="H63" i="31"/>
  <c r="F62" i="31"/>
  <c r="H62" i="31"/>
  <c r="G23" i="31"/>
  <c r="D23" i="31"/>
  <c r="C23" i="31"/>
  <c r="B3" i="10"/>
  <c r="B3" i="32"/>
  <c r="B3" i="31"/>
  <c r="B3" i="30"/>
  <c r="B3" i="33"/>
  <c r="B3" i="29"/>
  <c r="B3" i="18"/>
  <c r="B3" i="17"/>
  <c r="B1" i="10"/>
  <c r="B1" i="32"/>
  <c r="B1" i="31"/>
  <c r="B1" i="30"/>
  <c r="B1" i="33"/>
  <c r="B1" i="29"/>
  <c r="B1" i="18"/>
  <c r="B1" i="17"/>
  <c r="H19" i="32"/>
  <c r="D29" i="32"/>
  <c r="L19" i="32"/>
  <c r="K19" i="32"/>
  <c r="J19" i="32"/>
  <c r="I19" i="32"/>
  <c r="E18" i="30"/>
  <c r="E19" i="30"/>
  <c r="D20" i="30"/>
  <c r="C20" i="30"/>
  <c r="C17" i="29"/>
  <c r="C12" i="30"/>
  <c r="E20" i="30"/>
  <c r="I31" i="31"/>
  <c r="C78" i="31"/>
  <c r="E23" i="31"/>
  <c r="H14" i="54"/>
  <c r="D14" i="54"/>
  <c r="I16" i="54"/>
  <c r="H21" i="54"/>
  <c r="H23" i="54"/>
  <c r="I18" i="54"/>
  <c r="H22" i="53"/>
  <c r="C12" i="29"/>
  <c r="I20" i="53"/>
  <c r="I17" i="54"/>
  <c r="F14" i="54"/>
  <c r="D21" i="54"/>
  <c r="D23" i="54" s="1"/>
  <c r="F21" i="54"/>
  <c r="F23" i="54"/>
  <c r="Q14" i="55"/>
  <c r="G23" i="54"/>
  <c r="E18" i="61"/>
  <c r="C125" i="60"/>
  <c r="D58" i="60"/>
  <c r="E58" i="60"/>
  <c r="E19" i="60"/>
  <c r="F50" i="47"/>
  <c r="D51" i="47"/>
  <c r="G51" i="47"/>
  <c r="H51" i="47"/>
  <c r="J51" i="47"/>
  <c r="I51" i="47"/>
  <c r="F32" i="47"/>
  <c r="F23" i="31"/>
  <c r="H23" i="31"/>
  <c r="C77" i="31"/>
  <c r="C83" i="31"/>
  <c r="C85" i="31"/>
  <c r="C94" i="31"/>
  <c r="C102" i="31"/>
  <c r="C103" i="31"/>
  <c r="C20" i="29" l="1"/>
</calcChain>
</file>

<file path=xl/comments1.xml><?xml version="1.0" encoding="utf-8"?>
<comments xmlns="http://schemas.openxmlformats.org/spreadsheetml/2006/main">
  <authors>
    <author>Patrick Duffy</author>
  </authors>
  <commentList>
    <comment ref="C52" authorId="0">
      <text>
        <r>
          <rPr>
            <sz val="9"/>
            <color indexed="81"/>
            <rFont val="Tahoma"/>
            <family val="2"/>
          </rPr>
          <t>To date Endeavour is unable to allocate equity between the distribution and other businesses within its corporate systems.
It is intended to explore this issue during the forthcoming financial year with a view of reporting equity balances and transactions between busineses for future regulatory years.</t>
        </r>
      </text>
    </comment>
  </commentList>
</comments>
</file>

<file path=xl/comments10.xml><?xml version="1.0" encoding="utf-8"?>
<comments xmlns="http://schemas.openxmlformats.org/spreadsheetml/2006/main">
  <authors>
    <author>Da Hocks</author>
  </authors>
  <commentList>
    <comment ref="D10" authorId="0">
      <text>
        <r>
          <rPr>
            <b/>
            <sz val="9"/>
            <color indexed="81"/>
            <rFont val="Tahoma"/>
            <family val="2"/>
          </rPr>
          <t>Forecasts calculated by reference of the forecast line items to the total opex forecast as a percentage of the total opex allowed updated for CPI as per the PTRM</t>
        </r>
      </text>
    </comment>
    <comment ref="D14" authorId="0">
      <text>
        <r>
          <rPr>
            <b/>
            <sz val="9"/>
            <color indexed="81"/>
            <rFont val="Tahoma"/>
            <family val="2"/>
          </rPr>
          <t>Opex categories were not seperated between opex and maintenance in the RIN lodged with the regulatory proposal so total provided only</t>
        </r>
      </text>
    </comment>
  </commentList>
</comments>
</file>

<file path=xl/comments11.xml><?xml version="1.0" encoding="utf-8"?>
<comments xmlns="http://schemas.openxmlformats.org/spreadsheetml/2006/main">
  <authors>
    <author>Peter Kollar</author>
  </authors>
  <commentList>
    <comment ref="D11" authorId="0">
      <text/>
    </comment>
    <comment ref="F11" authorId="0">
      <text/>
    </comment>
    <comment ref="G11" authorId="0">
      <text/>
    </comment>
    <comment ref="D14" authorId="0">
      <text/>
    </comment>
    <comment ref="E14" authorId="0">
      <text/>
    </comment>
    <comment ref="F14" authorId="0">
      <text/>
    </comment>
    <comment ref="G14" authorId="0">
      <text/>
    </comment>
  </commentList>
</comments>
</file>

<file path=xl/comments12.xml><?xml version="1.0" encoding="utf-8"?>
<comments xmlns="http://schemas.openxmlformats.org/spreadsheetml/2006/main">
  <authors>
    <author>Patrick Duffy</author>
  </authors>
  <commentList>
    <comment ref="C18" authorId="0">
      <text>
        <r>
          <rPr>
            <sz val="9"/>
            <color indexed="81"/>
            <rFont val="Tahoma"/>
            <family val="2"/>
          </rPr>
          <t>This is from the AER pass through decision
http://www.aer.gov.au/node/14991
The amounts to be included are the approved forecast costs:
http://www.aer.gov.au/sites/default/files/AER%20decision%20-%20Endeavour%20Energy%20retail%20project%20event%20pass%20through%20application.pdf
Table 5.1</t>
        </r>
      </text>
    </comment>
  </commentList>
</comments>
</file>

<file path=xl/comments2.xml><?xml version="1.0" encoding="utf-8"?>
<comments xmlns="http://schemas.openxmlformats.org/spreadsheetml/2006/main">
  <authors>
    <author>Jon Hocking</author>
    <author>Peter Kollar</author>
  </authors>
  <commentList>
    <comment ref="E9" authorId="0">
      <text>
        <r>
          <rPr>
            <sz val="9"/>
            <color indexed="81"/>
            <rFont val="Tahoma"/>
            <family val="2"/>
          </rPr>
          <t xml:space="preserve">To date Endeavour is unable to allocate equity between the distribution and other businesses within its corporate systems.
It is intended to explore this issue during the forthcoming financial year with a view of reporting equity balances and transactions between busineses for future regulatory years.
</t>
        </r>
      </text>
    </comment>
    <comment ref="D12" authorId="1">
      <text>
        <r>
          <rPr>
            <sz val="9"/>
            <color indexed="81"/>
            <rFont val="Tahoma"/>
            <family val="2"/>
          </rPr>
          <t>Includes rounding to agree to opening RIN</t>
        </r>
      </text>
    </comment>
    <comment ref="D17" authorId="1">
      <text>
        <r>
          <rPr>
            <sz val="9"/>
            <color indexed="81"/>
            <rFont val="Tahoma"/>
            <family val="2"/>
          </rPr>
          <t>Includes rounding to agree opening RIN</t>
        </r>
      </text>
    </comment>
    <comment ref="D19" authorId="1">
      <text>
        <r>
          <rPr>
            <sz val="9"/>
            <color indexed="81"/>
            <rFont val="Tahoma"/>
            <family val="2"/>
          </rPr>
          <t>Other includes the annual direct to equity adjustment for L&amp;B +$249K</t>
        </r>
      </text>
    </comment>
    <comment ref="D22" authorId="1">
      <text>
        <r>
          <rPr>
            <sz val="9"/>
            <color indexed="81"/>
            <rFont val="Tahoma"/>
            <family val="2"/>
          </rPr>
          <t>Includes rounding to agree opening RIN</t>
        </r>
      </text>
    </comment>
    <comment ref="D24" authorId="1">
      <text>
        <r>
          <rPr>
            <sz val="9"/>
            <color indexed="81"/>
            <rFont val="Tahoma"/>
            <family val="2"/>
          </rPr>
          <t>Actuarial gains line also includes the annual direct to equity adjustment for L&amp;B +$249K</t>
        </r>
      </text>
    </comment>
  </commentList>
</comments>
</file>

<file path=xl/comments3.xml><?xml version="1.0" encoding="utf-8"?>
<comments xmlns="http://schemas.openxmlformats.org/spreadsheetml/2006/main">
  <authors>
    <author>Da Hocks</author>
    <author>Patrick Duffy</author>
    <author>Rebecca Clark</author>
  </authors>
  <commentList>
    <comment ref="C9" authorId="0">
      <text>
        <r>
          <rPr>
            <b/>
            <sz val="9"/>
            <color indexed="81"/>
            <rFont val="Tahoma"/>
            <family val="2"/>
          </rPr>
          <t>All forecasts have either been extracted from the AER 2009-14 PTRM updated for actual inflation or been estimated by reference to the proportion of forecast costs relative to allowed costs where the AER has not provided specific breakdown in the PTRM.</t>
        </r>
      </text>
    </comment>
    <comment ref="D100" authorId="1">
      <text>
        <r>
          <rPr>
            <sz val="9"/>
            <color indexed="81"/>
            <rFont val="Tahoma"/>
            <family val="2"/>
          </rPr>
          <t>This amount includes cash capital contributions totalling $95k.  When undertaking RAB reconciliation this amount should be deducted from the capex by asset class reported above to produce a net capex amount.  
Note however that asset based capital contributions are already excluded from the reported capex above.</t>
        </r>
      </text>
    </comment>
    <comment ref="D120" authorId="2">
      <text>
        <r>
          <rPr>
            <sz val="9"/>
            <color indexed="81"/>
            <rFont val="Tahoma"/>
            <family val="2"/>
          </rPr>
          <t>Total disposals of 5,002.6 adjusted for CAM allocation percentages.</t>
        </r>
      </text>
    </comment>
  </commentList>
</comments>
</file>

<file path=xl/comments4.xml><?xml version="1.0" encoding="utf-8"?>
<comments xmlns="http://schemas.openxmlformats.org/spreadsheetml/2006/main">
  <authors>
    <author>Da Hocks</author>
  </authors>
  <commentList>
    <comment ref="C11" authorId="0">
      <text>
        <r>
          <rPr>
            <b/>
            <sz val="9"/>
            <color indexed="81"/>
            <rFont val="Tahoma"/>
            <family val="2"/>
          </rPr>
          <t>As previously advised to the AER Endeavour did not explicitly include forecasts of the overheads associated with capex at the time of lodging the regulatory proposal.  Any attempt to re-forecast at this time could be suggest misleading accuracy or correctness.</t>
        </r>
      </text>
    </comment>
  </commentList>
</comments>
</file>

<file path=xl/comments5.xml><?xml version="1.0" encoding="utf-8"?>
<comments xmlns="http://schemas.openxmlformats.org/spreadsheetml/2006/main">
  <authors>
    <author>Da Hocks</author>
  </authors>
  <commentList>
    <comment ref="E9" authorId="0">
      <text>
        <r>
          <rPr>
            <b/>
            <sz val="9"/>
            <color indexed="81"/>
            <rFont val="Tahoma"/>
            <family val="2"/>
          </rPr>
          <t>Tax lives as per the 2009-14 PTRM</t>
        </r>
      </text>
    </comment>
  </commentList>
</comments>
</file>

<file path=xl/comments6.xml><?xml version="1.0" encoding="utf-8"?>
<comments xmlns="http://schemas.openxmlformats.org/spreadsheetml/2006/main">
  <authors>
    <author>Da Hocks</author>
  </authors>
  <commentList>
    <comment ref="G10" authorId="0">
      <text>
        <r>
          <rPr>
            <sz val="9"/>
            <color indexed="81"/>
            <rFont val="Tahoma"/>
            <family val="2"/>
          </rPr>
          <t>Forecasts calculated by reference to the CPI adjusted "Controllable Opex" contained in the ACT Amended PTRM and allocated across the opex items consistent with the current reporting structures to ensure a like for like comparison at the line item level. 
These amounts do not include debt raising costs, self insurance costs or DMIA forecast expenditures provided for in the final decision.</t>
        </r>
      </text>
    </comment>
  </commentList>
</comments>
</file>

<file path=xl/comments7.xml><?xml version="1.0" encoding="utf-8"?>
<comments xmlns="http://schemas.openxmlformats.org/spreadsheetml/2006/main">
  <authors>
    <author>Da Hocks</author>
  </authors>
  <commentList>
    <comment ref="G10" authorId="0">
      <text>
        <r>
          <rPr>
            <b/>
            <sz val="9"/>
            <color indexed="81"/>
            <rFont val="Tahoma"/>
            <family val="2"/>
          </rPr>
          <t>Endeavour Energy did not explicitly include forecasts of the overheads associated with capex at the time of lodging the regulatory proposal.  Any attempt to re-forecast at this time could be suggest misleading accuracy or correctness.</t>
        </r>
      </text>
    </comment>
  </commentList>
</comments>
</file>

<file path=xl/comments8.xml><?xml version="1.0" encoding="utf-8"?>
<comments xmlns="http://schemas.openxmlformats.org/spreadsheetml/2006/main">
  <authors>
    <author>Jon Hocking</author>
    <author>Da Hocks</author>
    <author>Peter Kollar</author>
  </authors>
  <commentList>
    <comment ref="G9" authorId="0">
      <text>
        <r>
          <rPr>
            <sz val="9"/>
            <color indexed="81"/>
            <rFont val="Tahoma"/>
            <family val="2"/>
          </rPr>
          <t>The calculation of opex actuals across services has been updated to ensure that the appropriate calculation and allocation of capitalised overheads between service classifications.</t>
        </r>
        <r>
          <rPr>
            <b/>
            <sz val="9"/>
            <color indexed="81"/>
            <rFont val="Tahoma"/>
            <family val="2"/>
          </rPr>
          <t xml:space="preserve">
</t>
        </r>
      </text>
    </comment>
    <comment ref="G10" authorId="1">
      <text>
        <r>
          <rPr>
            <sz val="9"/>
            <color indexed="81"/>
            <rFont val="Tahoma"/>
            <family val="2"/>
          </rPr>
          <t>Forecasts calculated by reference to the CPI adjusted "Controllable Opex" contained in the ACT Amended PTRM and allocated across the opex items consistent with the current reporting structures to ensure a like for like comparison at the line item level. 
These amounts do not include debt raising costs, self insurance costs or DMIA forecast expenditures provided for in the final decision.</t>
        </r>
      </text>
    </comment>
    <comment ref="J10" authorId="0">
      <text>
        <r>
          <rPr>
            <sz val="9"/>
            <color indexed="81"/>
            <rFont val="Tahoma"/>
            <family val="2"/>
          </rPr>
          <t xml:space="preserve">To date the separation of Misc and Monop charges opex has not been undertaken within Endeavour's corporate systems.
However, in preparation for the 2014 AER Determination work is currently underway to extract the relevant operating costs for these services which will require reviews to be satisfied that the work is correct and appropriate before implementing in the corporate systems and provided in the annual RIN for future years. </t>
        </r>
      </text>
    </comment>
    <comment ref="H20" authorId="2">
      <text/>
    </comment>
    <comment ref="N20" authorId="2">
      <text>
        <r>
          <rPr>
            <sz val="9"/>
            <color indexed="81"/>
            <rFont val="Tahoma"/>
            <family val="2"/>
          </rPr>
          <t>.</t>
        </r>
      </text>
    </comment>
    <comment ref="E40" authorId="2">
      <text/>
    </comment>
    <comment ref="E47" authorId="2">
      <text/>
    </comment>
  </commentList>
</comments>
</file>

<file path=xl/comments9.xml><?xml version="1.0" encoding="utf-8"?>
<comments xmlns="http://schemas.openxmlformats.org/spreadsheetml/2006/main">
  <authors>
    <author>Da Hocks</author>
  </authors>
  <commentList>
    <comment ref="G10" authorId="0">
      <text/>
    </comment>
  </commentList>
</comments>
</file>

<file path=xl/sharedStrings.xml><?xml version="1.0" encoding="utf-8"?>
<sst xmlns="http://schemas.openxmlformats.org/spreadsheetml/2006/main" count="1672" uniqueCount="786">
  <si>
    <t>Efficiency benefit sharing scheme</t>
  </si>
  <si>
    <t>Table 1: Opex for EBSS purposes</t>
  </si>
  <si>
    <t>Debt raising costs</t>
  </si>
  <si>
    <t>Self insurance</t>
  </si>
  <si>
    <t>Superannuation defined benefit retirement schemes</t>
  </si>
  <si>
    <t>Non network alternatives costs</t>
  </si>
  <si>
    <t>Pass through event costs</t>
  </si>
  <si>
    <t>Total opex adjustment for EBSS purposes</t>
  </si>
  <si>
    <t>Total opex for EBSS purposes</t>
  </si>
  <si>
    <t>Table 2: Explanation of Capitalisation Policy Changes</t>
  </si>
  <si>
    <t>Note: this should include a description of any items that have previously been considered as opex items, but are now being considered capex items.</t>
  </si>
  <si>
    <t xml:space="preserve">Demand Management Incentive Scheme </t>
  </si>
  <si>
    <t>Part A – DMIA annual report</t>
  </si>
  <si>
    <t>Table 1:  DMIA projects submitted for approval</t>
  </si>
  <si>
    <t>Forgone quantity</t>
  </si>
  <si>
    <t xml:space="preserve">Price </t>
  </si>
  <si>
    <t>Demand management incentive scheme</t>
  </si>
  <si>
    <t xml:space="preserve">Part B: the D-factor scheme </t>
  </si>
  <si>
    <t>Total DM Costs Claimed</t>
  </si>
  <si>
    <t>Name of partial DM project</t>
  </si>
  <si>
    <t>Load at risk without DM (MVAh)</t>
  </si>
  <si>
    <t>Load at risk with DM (MVAh)</t>
  </si>
  <si>
    <t>Assessment of the quantity of energy
loss avoided</t>
  </si>
  <si>
    <t>Estimated unit value (based on AEMO average price data, or referenced to an
independent source or
third party)</t>
  </si>
  <si>
    <t>Present value</t>
  </si>
  <si>
    <t>Foregone revenues</t>
  </si>
  <si>
    <t>Partial demand management costs</t>
  </si>
  <si>
    <t>Economic value of loss management investments</t>
  </si>
  <si>
    <t>Audit costs</t>
  </si>
  <si>
    <t>Nominal WACC</t>
  </si>
  <si>
    <t>AF revenue (t-2)</t>
  </si>
  <si>
    <t xml:space="preserve">Defer </t>
  </si>
  <si>
    <t>No deferral</t>
  </si>
  <si>
    <t>SRR (t-2)</t>
  </si>
  <si>
    <t>AF revenue (t-3)</t>
  </si>
  <si>
    <t>D-factor</t>
  </si>
  <si>
    <t>D-factor (3dp)</t>
  </si>
  <si>
    <t xml:space="preserve">Table 1: Self insurance events with an incurred cost of greater than $100 000 per event. </t>
  </si>
  <si>
    <t>Type of self insurance event</t>
  </si>
  <si>
    <t>Date of event</t>
  </si>
  <si>
    <t>Description of event</t>
  </si>
  <si>
    <t>Other costs (eg costs related to unregulated services)</t>
  </si>
  <si>
    <t>Total cost of self insurance event</t>
  </si>
  <si>
    <t>Costs covered by external funding</t>
  </si>
  <si>
    <t>Costs recovered via a pass through mechanism</t>
  </si>
  <si>
    <t>Is information held that verifies the event?</t>
  </si>
  <si>
    <t>Total actual cost of self insurance</t>
  </si>
  <si>
    <t xml:space="preserve">Table 2: Self insurance events with an incurred cost of less than $100 000 per event </t>
  </si>
  <si>
    <t>Number of events</t>
  </si>
  <si>
    <t>Costs of the events that relate to standard control services</t>
  </si>
  <si>
    <t>Costs that do not relate to standard control services</t>
  </si>
  <si>
    <t>Total self insurance</t>
  </si>
  <si>
    <r>
      <t>Note:</t>
    </r>
    <r>
      <rPr>
        <sz val="10"/>
        <rFont val="Arial"/>
        <family val="2"/>
      </rPr>
      <t xml:space="preserve"> 
For the regulatory year 2010-11 the D-factor calculated on this template will be included in 2012-13 prices (year t). 
For the regulatory year 2011-12 the D-factor calculated on this template will be included in 2013-14 prices (year t).</t>
    </r>
  </si>
  <si>
    <t xml:space="preserve">Jurisdictional Scheme Payments </t>
  </si>
  <si>
    <t>2012-13</t>
  </si>
  <si>
    <t>Table 1:  Avoided cost payments</t>
  </si>
  <si>
    <t>Table 1:  Alternative control and other services</t>
  </si>
  <si>
    <t>Table 1:  Avoided distribution costs - ongoing projects</t>
  </si>
  <si>
    <t>Table 2:  Avoided distribution costs - new projects</t>
  </si>
  <si>
    <t>Table 3:  Foregone revenues</t>
  </si>
  <si>
    <t>Table 4:  Partial demand management costs</t>
  </si>
  <si>
    <t>Table 5:  Economic value of loss management investments</t>
  </si>
  <si>
    <t>Table 6:  Total DM costs being claimed plus foregone revenues</t>
  </si>
  <si>
    <t>Table 7:  D-factor calculation</t>
  </si>
  <si>
    <t>Table 1: Aggregate effect of the change in accounting policy on the balance sheet and income statements</t>
  </si>
  <si>
    <t>Previously stated</t>
  </si>
  <si>
    <t>Cost of the event that relates to standard control services</t>
  </si>
  <si>
    <t>Total amount of the DMIA spent in:</t>
  </si>
  <si>
    <t>Jurisdictional scheme name</t>
  </si>
  <si>
    <t>Capitalisation policy change</t>
  </si>
  <si>
    <t>Total actual opex</t>
  </si>
  <si>
    <t>Direct capex</t>
  </si>
  <si>
    <t>Indirect capex</t>
  </si>
  <si>
    <r>
      <t xml:space="preserve">Note: </t>
    </r>
    <r>
      <rPr>
        <sz val="10"/>
        <rFont val="Arial"/>
        <family val="2"/>
      </rPr>
      <t>calculation of the D-factor is undertaken according to the following formula:</t>
    </r>
  </si>
  <si>
    <t>Distribution Network Service Provider</t>
  </si>
  <si>
    <t>Annual reporting template</t>
  </si>
  <si>
    <t xml:space="preserve">This template is to be used by a DNSP to fulfil its annual reporting obligations to the AER. </t>
  </si>
  <si>
    <t>Colour coding of input sheets:</t>
  </si>
  <si>
    <t>Leave coloured cells blank if no information exists - PLEASE DO NOT ENTER TEXT unless specifically requested to do so.</t>
  </si>
  <si>
    <t>DNSP - trading name:</t>
  </si>
  <si>
    <t xml:space="preserve">DNSP - Australian business number: </t>
  </si>
  <si>
    <t>Reporting year:</t>
  </si>
  <si>
    <t>Business address</t>
  </si>
  <si>
    <t>Address</t>
  </si>
  <si>
    <t>Suburb</t>
  </si>
  <si>
    <t>State</t>
  </si>
  <si>
    <t>Postcode</t>
  </si>
  <si>
    <t>Postal address</t>
  </si>
  <si>
    <t>Contact name/s</t>
  </si>
  <si>
    <t>Contact phone/s</t>
  </si>
  <si>
    <t>Contact email address/s</t>
  </si>
  <si>
    <t xml:space="preserve"> </t>
  </si>
  <si>
    <t>Table of contents</t>
  </si>
  <si>
    <t>Cover sheet</t>
  </si>
  <si>
    <t>Income Statement</t>
  </si>
  <si>
    <t>Statutory Account code or reference to account code</t>
  </si>
  <si>
    <t>Description</t>
  </si>
  <si>
    <t>Public lighting</t>
  </si>
  <si>
    <t>$'000 nominal</t>
  </si>
  <si>
    <t>Balance Sheet</t>
  </si>
  <si>
    <t>Other</t>
  </si>
  <si>
    <t>Change of Accounting Policy</t>
  </si>
  <si>
    <t>Adjustment</t>
  </si>
  <si>
    <t>Restated</t>
  </si>
  <si>
    <t>Item</t>
  </si>
  <si>
    <t>Statutory account code or reference to account code</t>
  </si>
  <si>
    <t>Total</t>
  </si>
  <si>
    <t>Avoided Cost Payments</t>
  </si>
  <si>
    <t>Embedded generators</t>
  </si>
  <si>
    <t>Avoided TUOS</t>
  </si>
  <si>
    <t xml:space="preserve">Total </t>
  </si>
  <si>
    <t>TOTAL</t>
  </si>
  <si>
    <t>Alternative Control and Other Services</t>
  </si>
  <si>
    <t xml:space="preserve">Direct O&amp;M Costs </t>
  </si>
  <si>
    <t>Indirect O&amp;M costs</t>
  </si>
  <si>
    <t>Revenue</t>
  </si>
  <si>
    <t>Total public lighting</t>
  </si>
  <si>
    <t>Insurance</t>
  </si>
  <si>
    <t>Name of project</t>
  </si>
  <si>
    <t>Smoothed revenue requirement (SRR) (t-1)</t>
  </si>
  <si>
    <t>Endeavour Energy</t>
  </si>
  <si>
    <t>Note: For regulatory year 2012-13:
        t = 2014-15
        t-1 = 2013-14
        t-2 = 2012-13
        t-3 = 2011-12</t>
  </si>
  <si>
    <t>Note: For regulatory year 2013-14:
        t = 2015-16
        t-1 = 2014-15
        t-2 = 2013-14
        t-3 = 2012-13</t>
  </si>
  <si>
    <t>Total unregulated</t>
  </si>
  <si>
    <t>Other Activites - unregulated</t>
  </si>
  <si>
    <t>[other activities to be listed]</t>
  </si>
  <si>
    <t>&lt;Item&gt;</t>
  </si>
  <si>
    <t>Capitalisation policy changes</t>
  </si>
  <si>
    <t xml:space="preserve"> Impact of capitalisation changes on opex forecasts ($ nominal)</t>
  </si>
  <si>
    <t>Description of change</t>
  </si>
  <si>
    <t>Reason for the change of accounting policy</t>
  </si>
  <si>
    <t>Table 2: Description and reason for the change in accounting policy</t>
  </si>
  <si>
    <t>Items impacted</t>
  </si>
  <si>
    <r>
      <rPr>
        <b/>
        <sz val="10"/>
        <rFont val="Arial"/>
        <family val="2"/>
      </rPr>
      <t>Note:</t>
    </r>
    <r>
      <rPr>
        <sz val="10"/>
        <rFont val="Arial"/>
        <family val="2"/>
      </rPr>
      <t xml:space="preserve"> 
a) Only list those items where the adjustment amount for the item meets the materiality threshold applied in Endeavour Energy's statutory financial accounts
b) Tables 1 and 2 capture both the changes in the application of accounting standards and changes in the accounting standards themselves.</t>
    </r>
  </si>
  <si>
    <t>Avoided cost payment
($'000 nominal)</t>
  </si>
  <si>
    <t>Operating expenditure 
($'000 nominal)</t>
  </si>
  <si>
    <t>Capital expenditure
 ($'000 nominal)</t>
  </si>
  <si>
    <t>Total expenditure 
($'000 nominal)</t>
  </si>
  <si>
    <t>Total avoided distribution cost cap ($'000 t-3)</t>
  </si>
  <si>
    <t>Costs previously claimed ($'000 t-3)</t>
  </si>
  <si>
    <t>Residual cost cap 
($'000 t-3)</t>
  </si>
  <si>
    <t>Residual cost cap 
($'000 t-2)</t>
  </si>
  <si>
    <t>DM implementation costs incurred ($'000 t-2)</t>
  </si>
  <si>
    <t>Total costs being 
claimed ($'000 t-2)</t>
  </si>
  <si>
    <t xml:space="preserve">PV capex 
without DM initiative 
($'000 t-2) 
</t>
  </si>
  <si>
    <t>PV opex
without DM initiative 
($'000 t-2)</t>
  </si>
  <si>
    <t>PV capex 
with DM initiative 
($'000 t-2)</t>
  </si>
  <si>
    <t>PV opex
with DM initiative 
($'000 t-2)</t>
  </si>
  <si>
    <t>PV total avoided distribution costs cap ($'000 t-2)</t>
  </si>
  <si>
    <t>DM costs incurred during the regulatory year 
($'000 t-2)</t>
  </si>
  <si>
    <t>Total costs being claimed 
($'000 t-2)</t>
  </si>
  <si>
    <t>Reasonable estimate of foregone revenue
($'000 t-2)</t>
  </si>
  <si>
    <t>Avoided distribution cost cap 
(AC value max - $'000 t-2)</t>
  </si>
  <si>
    <t>Avoided distribution cost value 
(AC value - $'000 t-2)</t>
  </si>
  <si>
    <t>Total costs claimed ($'000 t-2)</t>
  </si>
  <si>
    <t>Total costs claimed ($'000 t)</t>
  </si>
  <si>
    <t>Total value energy loss avoided ($'000 t-2)</t>
  </si>
  <si>
    <t>Total estimate of foregone revenue ($'000 t-2)</t>
  </si>
  <si>
    <t>DM cost pass through amount (t) ($'000 t)</t>
  </si>
  <si>
    <t>DM cost pass through amount (t-1) ($'000 t-1)</t>
  </si>
  <si>
    <t>($'000 nominal)</t>
  </si>
  <si>
    <t>Total expenditure</t>
  </si>
  <si>
    <t>Table 2:  Foregone revenue</t>
  </si>
  <si>
    <t>Avoided distribution costs - ongoing projects (total costs claimed)</t>
  </si>
  <si>
    <t>Avoided distribution costs - new projects (total costs claimed)</t>
  </si>
  <si>
    <t>Table 3: Total self insurance costs that relate to standard control services</t>
  </si>
  <si>
    <r>
      <t xml:space="preserve">Note: </t>
    </r>
    <r>
      <rPr>
        <sz val="10"/>
        <rFont val="Arial"/>
        <family val="2"/>
      </rPr>
      <t>Endeavour Energy is only required to complete this worksheet for each approved Jurisdictional Scheme.</t>
    </r>
  </si>
  <si>
    <t>Profit after tax</t>
  </si>
  <si>
    <t>Income Tax Expenses /(Benefit)</t>
  </si>
  <si>
    <t>Profit before Tax (PBT)</t>
  </si>
  <si>
    <t xml:space="preserve">Other </t>
  </si>
  <si>
    <t>Impairment Losses (nature of the impairment loss)</t>
  </si>
  <si>
    <t>Loss from sale of fixed assets</t>
  </si>
  <si>
    <t>Finance Charges</t>
  </si>
  <si>
    <t xml:space="preserve">Depreciation </t>
  </si>
  <si>
    <t>Operating Expenses</t>
  </si>
  <si>
    <t>Maintenance</t>
  </si>
  <si>
    <t>Cross boundary charges</t>
  </si>
  <si>
    <t>TUOS costs</t>
  </si>
  <si>
    <t>Total revenue</t>
  </si>
  <si>
    <t xml:space="preserve">Other revenue </t>
  </si>
  <si>
    <t>Interest income</t>
  </si>
  <si>
    <t>Customer contributions</t>
  </si>
  <si>
    <t>Profit from sale of fixed assets</t>
  </si>
  <si>
    <t>Cross boundary revenue</t>
  </si>
  <si>
    <t>TUOS revenue</t>
  </si>
  <si>
    <t>Distribution revenue</t>
  </si>
  <si>
    <t>Unregulated services</t>
  </si>
  <si>
    <t>Negotiated services</t>
  </si>
  <si>
    <t>Alternative control services</t>
  </si>
  <si>
    <t>Standard control services</t>
  </si>
  <si>
    <t xml:space="preserve"> Distribution business</t>
  </si>
  <si>
    <t>Adjustments</t>
  </si>
  <si>
    <t>Audited statutory accounts</t>
  </si>
  <si>
    <t>Table 1:  Income statement</t>
  </si>
  <si>
    <t>This information is used to monitor revenues for each service classification. Elements of the information are used to calculate financial ratios, used for intra and inter-business comparison and the AER will also monitor and report on information such as dividend payment, tax payments, depreciation and profit.</t>
  </si>
  <si>
    <t>TOTAL EQUITY</t>
  </si>
  <si>
    <t>Outside equity interest</t>
  </si>
  <si>
    <t>Retained Profits</t>
  </si>
  <si>
    <t>Reserves</t>
  </si>
  <si>
    <t>Contributed Equity</t>
  </si>
  <si>
    <t>EQUITY</t>
  </si>
  <si>
    <t>NET ASSETS /(LIABILITIES)</t>
  </si>
  <si>
    <t>TOTAL LIABILITIES</t>
  </si>
  <si>
    <t>Total non-current liabilities</t>
  </si>
  <si>
    <t>Deposits</t>
  </si>
  <si>
    <t>Deferred tax liability</t>
  </si>
  <si>
    <t>Retirement benefit obligations</t>
  </si>
  <si>
    <t>Interest bearing borrowings</t>
  </si>
  <si>
    <t>Provisions</t>
  </si>
  <si>
    <t>NON-CURRENT LIABILITIES</t>
  </si>
  <si>
    <t>Total current liabilities</t>
  </si>
  <si>
    <t>Current tax liability</t>
  </si>
  <si>
    <t>Bank overdraft</t>
  </si>
  <si>
    <t>Customer deposits</t>
  </si>
  <si>
    <t>Trade and other creditors</t>
  </si>
  <si>
    <t>CURRENT LIABILITIES</t>
  </si>
  <si>
    <t>TOTAL ASSETS</t>
  </si>
  <si>
    <t>Total non-current assets</t>
  </si>
  <si>
    <t>Property, Plant and Equipment</t>
  </si>
  <si>
    <t>Investments</t>
  </si>
  <si>
    <t>Deferred tax asset</t>
  </si>
  <si>
    <t>Derivatives</t>
  </si>
  <si>
    <t>Financial assets</t>
  </si>
  <si>
    <t>Receivables</t>
  </si>
  <si>
    <t>NON-CURRENT ASSETS</t>
  </si>
  <si>
    <t>Total current assets</t>
  </si>
  <si>
    <t>Inventories</t>
  </si>
  <si>
    <t>Accrued Revenue</t>
  </si>
  <si>
    <t>Prepayments</t>
  </si>
  <si>
    <t>Current tax assets</t>
  </si>
  <si>
    <t>Financial Assets</t>
  </si>
  <si>
    <t>Trade and other receivables</t>
  </si>
  <si>
    <t>Cash and cash equivalents</t>
  </si>
  <si>
    <t>CURRENT ASSETS</t>
  </si>
  <si>
    <t>Distribution business</t>
  </si>
  <si>
    <t>Table 1:  Balance sheet</t>
  </si>
  <si>
    <t>This information is used to assess the base year costs, in particular discrepancies between the balance sheet cash holdings and cash flows in the base year. Elements of the information are used to calculate financial ratios (such as return on equity or liquidity ratios), used for intra and inter-business comparison.</t>
  </si>
  <si>
    <t>The cash flow amounts are intended to reconcile with the balance sheet totals.</t>
  </si>
  <si>
    <t>The opening balances should reconcile to the previous year's Balance sheet</t>
  </si>
  <si>
    <r>
      <t>Notes</t>
    </r>
    <r>
      <rPr>
        <sz val="10"/>
        <rFont val="Arial"/>
        <family val="2"/>
      </rPr>
      <t>: Balancing is required at the Distribution Business level</t>
    </r>
  </si>
  <si>
    <t>Cash balance at the end of the Year</t>
  </si>
  <si>
    <t>Cash balance at the beginning of the Year</t>
  </si>
  <si>
    <t>Net Cash Flow for the Year</t>
  </si>
  <si>
    <t>Unregulated Services</t>
  </si>
  <si>
    <t>Negotiated Services</t>
  </si>
  <si>
    <t>Audited Statutory accounts</t>
  </si>
  <si>
    <t>Table 1:  Cashflow statements</t>
  </si>
  <si>
    <t>This information is used to assess the base year costs, in particular discrepancies between the balance sheet cash holding and cash flow in the base year. Cash flow statements may also be required to assess the financial performance of the business or its financial health to be able to meet its regulatory obligations.</t>
  </si>
  <si>
    <t>Cashflows Statement</t>
  </si>
  <si>
    <t>The opening balances should agree to the prior year's regulatory accounting statement</t>
  </si>
  <si>
    <r>
      <t>Note:</t>
    </r>
    <r>
      <rPr>
        <sz val="10"/>
        <rFont val="Arial"/>
        <family val="2"/>
      </rPr>
      <t xml:space="preserve"> Balancing is required at the Distribution Business level</t>
    </r>
  </si>
  <si>
    <t>Closing Balance</t>
  </si>
  <si>
    <t>Dividends Paid</t>
  </si>
  <si>
    <t>Actuarial gains/(losses) on retirement obligations</t>
  </si>
  <si>
    <t>Profit/(Loss) for period</t>
  </si>
  <si>
    <t>Opening Balance</t>
  </si>
  <si>
    <t>RETAINED PROFITS</t>
  </si>
  <si>
    <t xml:space="preserve">Fair value adjustments </t>
  </si>
  <si>
    <t>RESERVES</t>
  </si>
  <si>
    <t>Shares bought back</t>
  </si>
  <si>
    <t>Shares Issued</t>
  </si>
  <si>
    <t>CONTRIBUTED EQUITY</t>
  </si>
  <si>
    <t>Table 1:  Changes in equity</t>
  </si>
  <si>
    <t>This information will allow opening and closing balances to reconcile back to the Balance Sheet. This information will provide transparency and accountability to stakeholders, and associated reasons for differences between forecast and actual information, being published in performance reports.</t>
  </si>
  <si>
    <t>Changes in Equity</t>
  </si>
  <si>
    <t>Capex for tax depreciation</t>
  </si>
  <si>
    <t xml:space="preserve">This information will be used to allow the roll forward of the regulated asset base. </t>
  </si>
  <si>
    <t>Table 1: Tax Standard Lives and Capex Additions - Standard control services</t>
  </si>
  <si>
    <t>Asset class</t>
  </si>
  <si>
    <t>Tax standard lives</t>
  </si>
  <si>
    <t>Capex additions</t>
  </si>
  <si>
    <t>Network maintenance (including overheads)</t>
  </si>
  <si>
    <t xml:space="preserve">This information is necessary for monitoring maintenance expenditure and will be used to inform the AER's assessment of maintenance expenditure and its underlying drivers at the next reset. It will also be used to assist in any comparative analysis undertaken by the AER within the current and future regulatory control periods. </t>
  </si>
  <si>
    <t>Table 1:  Total network maintenance expenditure by category</t>
  </si>
  <si>
    <t>Forecast</t>
  </si>
  <si>
    <t>Actual</t>
  </si>
  <si>
    <t>Difference</t>
  </si>
  <si>
    <t>Network maintenance (NM) costs</t>
  </si>
  <si>
    <t>Inspection</t>
  </si>
  <si>
    <t>Pole replacement</t>
  </si>
  <si>
    <t>Maintenance and repair</t>
  </si>
  <si>
    <t>Vegetation management</t>
  </si>
  <si>
    <t>Emergency response</t>
  </si>
  <si>
    <t>Other network maintenance costs (itemise in table 3 below)</t>
  </si>
  <si>
    <t>Table 2:  Explanation of material difference</t>
  </si>
  <si>
    <r>
      <t>Note:</t>
    </r>
    <r>
      <rPr>
        <sz val="10"/>
        <rFont val="Arial"/>
        <family val="2"/>
      </rPr>
      <t xml:space="preserve"> all material differences identified in table 1 are to be explained in table 2.</t>
    </r>
  </si>
  <si>
    <t>Category</t>
  </si>
  <si>
    <t>Explanation</t>
  </si>
  <si>
    <t>Table 3:  Other network maintenance costs</t>
  </si>
  <si>
    <r>
      <t>Note</t>
    </r>
    <r>
      <rPr>
        <sz val="10"/>
        <rFont val="Arial"/>
        <family val="2"/>
      </rPr>
      <t>: list items which are more than 5 per cent of the total standard control or alternative control network maintenance costs</t>
    </r>
  </si>
  <si>
    <t>Table 4: Related party transactions</t>
  </si>
  <si>
    <t>Related party</t>
  </si>
  <si>
    <t>Description of related party transaction</t>
  </si>
  <si>
    <t>Total related party transactions maintenance expenditure</t>
  </si>
  <si>
    <t xml:space="preserve">This information is necessary for monitoring maintenance overheads and will be used to inform the AER's assessment of maintenance overheads and its underlying drivers at the next reset. It will also be used to assist in any comparative analysis undertaken by the AER within the current and future regulatory control periods. </t>
  </si>
  <si>
    <t>Table 1:  Network maintenance overheads by category</t>
  </si>
  <si>
    <t>Network maintenance (NM) overheads</t>
  </si>
  <si>
    <t>Other NM expenditures</t>
  </si>
  <si>
    <t>Table 2:  Other network maintenance overhead costs</t>
  </si>
  <si>
    <r>
      <t>Note</t>
    </r>
    <r>
      <rPr>
        <sz val="10"/>
        <rFont val="Arial"/>
        <family val="2"/>
      </rPr>
      <t>: list items which are more than 5 per cent of the total standard control or alternative control network maintenance overhead costs</t>
    </r>
  </si>
  <si>
    <t>Network operating costs (including overheads)</t>
  </si>
  <si>
    <t xml:space="preserve">This information is necessary for monitoring operating costs, and will be used to inform the AER’s assessment of operating costs and its underlying drivers at the next reset. It will also be used to assist in any comparative analysis undertaken by the AER within the current and future regulatory control periods. </t>
  </si>
  <si>
    <t>Table 1: Operating expenditure - network operation costs</t>
  </si>
  <si>
    <t>Miscellaneous services</t>
  </si>
  <si>
    <t>Monopoly services</t>
  </si>
  <si>
    <t>Network operating costs</t>
  </si>
  <si>
    <t>Network operating expenditures</t>
  </si>
  <si>
    <t>Other Network Operating costs (Itemise in table 3 below)</t>
  </si>
  <si>
    <t>Sub-total</t>
  </si>
  <si>
    <t>Other expenditures</t>
  </si>
  <si>
    <t>Non-network alternatives (demand management)</t>
  </si>
  <si>
    <t>Meter reading</t>
  </si>
  <si>
    <t>Customer service</t>
  </si>
  <si>
    <t>Advertising, marketing and promotions</t>
  </si>
  <si>
    <t>Other operating expenditures (itemise in table 3 below)</t>
  </si>
  <si>
    <t>Table 3: Other network operating costs</t>
  </si>
  <si>
    <r>
      <t>Note</t>
    </r>
    <r>
      <rPr>
        <sz val="10"/>
        <rFont val="Arial"/>
        <family val="2"/>
      </rPr>
      <t>: list items which are more than 5 per cent of the total standard control or alternative control network operating costs</t>
    </r>
  </si>
  <si>
    <t>Related Party</t>
  </si>
  <si>
    <t>Table 5: Operating expenditure - non-recurrent network operating costs</t>
  </si>
  <si>
    <t>Table 6:  Non–network alternatives (demand management) operating costs that are not captured by the DMIS ($ nominal)</t>
  </si>
  <si>
    <t>Aims/goals of project</t>
  </si>
  <si>
    <t>Impact on demand (MW)</t>
  </si>
  <si>
    <t>Deferred capital costs from DM project
($ 000s nominal)</t>
  </si>
  <si>
    <t>Current year impact</t>
  </si>
  <si>
    <t>Whole of project life  impact</t>
  </si>
  <si>
    <t>Network operation overheads</t>
  </si>
  <si>
    <t xml:space="preserve">This information is necessary for monitoring operating overheads, and will be used to inform the AER’s assessment of operating overheads and its underlying drivers at the next reset. It will also be used to assist in any comparative analysis undertaken by the AER within the current and future regulatory control periods. </t>
  </si>
  <si>
    <t>Table 1: Overhead costs - network operation</t>
  </si>
  <si>
    <t>Account code or reference to account code</t>
  </si>
  <si>
    <t>Other Network Operating costs (Itemise in table 2 below)</t>
  </si>
  <si>
    <t>Other operating expenditures (itemise in table 2 below)</t>
  </si>
  <si>
    <t>Table 2: Other network operation overhead costs</t>
  </si>
  <si>
    <r>
      <t>Note</t>
    </r>
    <r>
      <rPr>
        <sz val="10"/>
        <rFont val="Arial"/>
        <family val="2"/>
      </rPr>
      <t>: list items which are more than 5 per cent of the total standard control or alternative network operating overhead costs</t>
    </r>
  </si>
  <si>
    <t>Costs by category - Standard Control Services</t>
  </si>
  <si>
    <t xml:space="preserve">This information is necessary for monitoring expenditure by various components and categories, and will be used to inform the AER’s assessment of expenditure and its underlying drivers at the next reset. It will also be used to assist in any comparative analysis undertaken by the AER within the current and future regulatory control periods. </t>
  </si>
  <si>
    <t>Table 1: Operating and maintenance costs by category</t>
  </si>
  <si>
    <t>Labour costs</t>
  </si>
  <si>
    <t>Materials</t>
  </si>
  <si>
    <t>Contractors</t>
  </si>
  <si>
    <t>Operating expenditure</t>
  </si>
  <si>
    <t>Maintenance expenditure</t>
  </si>
  <si>
    <t>Table 2:  Explanation of material difference by category</t>
  </si>
  <si>
    <r>
      <t>Note:</t>
    </r>
    <r>
      <rPr>
        <sz val="10"/>
        <rFont val="Arial"/>
        <family val="2"/>
      </rPr>
      <t xml:space="preserve"> all material differences identified in table 1 are to be explained in table 2. </t>
    </r>
  </si>
  <si>
    <t xml:space="preserve">Step changes to opex </t>
  </si>
  <si>
    <t>This information will assist the AER in gaining a better understanding of how distribution businesses manage and report forecast and actual expenditures. The information will also be used for outcomes monitoring, performance reporting, benchmarking and inform the AER for the next reset process (including escalation rates).</t>
  </si>
  <si>
    <t>Table 1:  Step changes to operating costs</t>
  </si>
  <si>
    <t>Explanation of step change expenditure</t>
  </si>
  <si>
    <t>Table 2:  Step changes to maintenance costs</t>
  </si>
  <si>
    <t xml:space="preserve">The AER will use information on provisions and changes in provisions to compare with information provided in the statements of financial performance and position, including the expected costs which provide for a better understanding of the financial position of the DNSP. </t>
  </si>
  <si>
    <t>Table 1:  Provisions</t>
  </si>
  <si>
    <t>Liabilities paid from provision charged to opex</t>
  </si>
  <si>
    <t>Liabilities paid from provision charged to capex</t>
  </si>
  <si>
    <t>Increase /decrease in provision charged to opex</t>
  </si>
  <si>
    <t>Increase/decresae in provision charged to capex</t>
  </si>
  <si>
    <t>Other adjustments (see Table 2)</t>
  </si>
  <si>
    <t>Explanation of the need for the provision</t>
  </si>
  <si>
    <t>Explanation of the movements in the provision</t>
  </si>
  <si>
    <t xml:space="preserve">Table 2: Other adjustments </t>
  </si>
  <si>
    <t>Overheads allocation</t>
  </si>
  <si>
    <t xml:space="preserve">This information is required for auditing purposes. Where a DNSP's CAM does not always provide detail about how overheads/shared costs are allocated across the business, the AER will use this information to verify the application of the CAM by the DNSPs. Further, the AER will use this information to inform benchmarking and comparative analysis between DNSPs. </t>
  </si>
  <si>
    <t>Table 1: Overheads allocation</t>
  </si>
  <si>
    <t>Description (list each individual overhead)</t>
  </si>
  <si>
    <t xml:space="preserve">Audited statutory accounts </t>
  </si>
  <si>
    <t xml:space="preserve">Adjustments </t>
  </si>
  <si>
    <t>Description of the basis of allocation</t>
  </si>
  <si>
    <t>4. Changes in equity</t>
  </si>
  <si>
    <t>3. Cashflows statement</t>
  </si>
  <si>
    <t>2. Balance sheet</t>
  </si>
  <si>
    <t>1. Income statement</t>
  </si>
  <si>
    <t>Electricity DNSP Annual Reporting Template</t>
  </si>
  <si>
    <r>
      <t xml:space="preserve">Instructions:
</t>
    </r>
    <r>
      <rPr>
        <sz val="10"/>
        <rFont val="Arial"/>
        <family val="2"/>
      </rPr>
      <t>Fill out separate tables for each provision
In addition it is mandatory to produce for each provision that has been allocated to the Regulated Business Segments a supporting 
- written explanation of the need for the provision
- written explanation of the movements in the provision.</t>
    </r>
  </si>
  <si>
    <t xml:space="preserve">This information is necessary for monitoring avoided cost payments, and will be used to inform the AER’s assessment of expenditure and its underlying drivers at the next reset. It will also be used to assist in any comparative analysis undertaken by the AER within the current and future regulatory control periods. </t>
  </si>
  <si>
    <t xml:space="preserve">This information is necessary for monitoring Alternative control &amp; other services, and will be used to inform the AER’s assessment of expenditure and its underlying drivers at the next reset. It will also be used to assist in any comparative analysis undertaken by the AER within the current and future regulatory control periods. </t>
  </si>
  <si>
    <t>EBSS information is used by the AER to monitor EBSS scheme throughout the regulatory control period.</t>
  </si>
  <si>
    <t>Note: a) Only superannuation costs related to defined benefit schemes are to be reported
   b) Only self insurance cost categories approved in the AER's determination are to be reported</t>
  </si>
  <si>
    <t>This information will form the basis of the AER’s assessment of the DNSP’s compliance with the DMIS, and its entitlement to recover expenditure under the DMIS. The information will also assist the AER in assessing proposals for demand management expenditure in opex and capex forecasts submitted in a DNSP’s regulatory proposals, and in the development and implementation of DMEGCIS, in future regulatory control periods.</t>
  </si>
  <si>
    <t>This information will form the basis of the AER’s assessment of the DNSP’s compliance with the D-Factor, and its entitlement to recover expenditure under the D-Factor. The information will also assist the AER in assessing proposals for demand management expenditure in opex and capex forecasts submitted in a DNSP’s regulatory proposals, and in the development and implementation of D-Factor, in future regulatory control periods.</t>
  </si>
  <si>
    <t>Information on actual, audited costs incurred by DNSPs on self insurance events (collected annually) will assist the AER with determining an appropriate self insurance allowance for DNSPs at the next regulatory reset.
The information is required to be reported annually so that DNSPs can clearly demonstrate (to the AER) that their business processes and reporting systems properly account for self insurance events. This includes correctly accounting for the risks insured and costs to the DNSP.</t>
  </si>
  <si>
    <t>This information is required by the AER to assess forecast expenditure proposed by DNSPs at their next reset. It captures changes in accounting policies made from year to year and the effect on the Financial Statements. This information will increase transparency and accountability to stakeholders.</t>
  </si>
  <si>
    <t>Other non-system assets</t>
  </si>
  <si>
    <t>Land (non-system)</t>
  </si>
  <si>
    <t>Buildings</t>
  </si>
  <si>
    <t>Motor vehicles</t>
  </si>
  <si>
    <t>Furniture, fittings, plant and equipment</t>
  </si>
  <si>
    <t>Information and communication technology</t>
  </si>
  <si>
    <t>Non-system assets</t>
  </si>
  <si>
    <t>Emergency spares (major plant, excludes inventory)</t>
  </si>
  <si>
    <t>Easements</t>
  </si>
  <si>
    <t>Land</t>
  </si>
  <si>
    <t>Communications</t>
  </si>
  <si>
    <t>Customer metering and load control</t>
  </si>
  <si>
    <t>Low voltage lines and cables</t>
  </si>
  <si>
    <t>Transformers</t>
  </si>
  <si>
    <t>Substations</t>
  </si>
  <si>
    <t>Distribution lines and cables</t>
  </si>
  <si>
    <t>Subtransmission lines and cables</t>
  </si>
  <si>
    <t>System assets</t>
  </si>
  <si>
    <t>Table 7: Disposals by Asset Class</t>
  </si>
  <si>
    <t>Table 6: Customer contributions by Asset Class</t>
  </si>
  <si>
    <t>Total related party transaction costs</t>
  </si>
  <si>
    <t xml:space="preserve">Related Party </t>
  </si>
  <si>
    <t>Table 5: Related party transactions</t>
  </si>
  <si>
    <t>Actuals</t>
  </si>
  <si>
    <t>Table 4: Other</t>
  </si>
  <si>
    <t>%</t>
  </si>
  <si>
    <t>Table 3: Capex by Asset Class</t>
  </si>
  <si>
    <t>Environmental, safety, statutory obligations</t>
  </si>
  <si>
    <t>Reliability and quality of service enhancements</t>
  </si>
  <si>
    <t>Growth (demand related)</t>
  </si>
  <si>
    <t>Asset renewal/replacement</t>
  </si>
  <si>
    <t>Table 2: Material difference explanation</t>
  </si>
  <si>
    <t>Total (system and non system assets)</t>
  </si>
  <si>
    <t>Total Non System Assets</t>
  </si>
  <si>
    <t xml:space="preserve">Sub-total </t>
  </si>
  <si>
    <t>Table 1: Standard control services by Reason</t>
  </si>
  <si>
    <t>Capex - including Overheads</t>
  </si>
  <si>
    <t>Table 3: Related Party Transactions</t>
  </si>
  <si>
    <t>Table 2: Other Services</t>
  </si>
  <si>
    <t>Table 1: Standard Control Services by Reasons</t>
  </si>
  <si>
    <r>
      <t xml:space="preserve">Note: </t>
    </r>
    <r>
      <rPr>
        <sz val="10"/>
        <color indexed="8"/>
        <rFont val="Arial"/>
        <family val="2"/>
      </rPr>
      <t xml:space="preserve">only overheads are to be reported in this sheet </t>
    </r>
  </si>
  <si>
    <t>Capex - Overheads</t>
  </si>
  <si>
    <t xml:space="preserve">This information is necessary for monitoring capex and will be used to inform the AER's assessment of capex and its underlying drivers at the next reset. It will also be used to assist in any comparative analysis undertaken by the AER within the current and future regulatory control periods. </t>
  </si>
  <si>
    <t>All dollar amounts are to be in nominal terms.</t>
  </si>
  <si>
    <r>
      <t>Note</t>
    </r>
    <r>
      <rPr>
        <sz val="10"/>
        <rFont val="Arial"/>
        <family val="2"/>
      </rPr>
      <t>: list items which are more than 5 per cent of the total standard control or alternative control capex</t>
    </r>
  </si>
  <si>
    <r>
      <t>Note</t>
    </r>
    <r>
      <rPr>
        <sz val="10"/>
        <rFont val="Arial"/>
        <family val="2"/>
      </rPr>
      <t>: list items which are more than 5 per cent of the total standard control or alternative control capex overheads</t>
    </r>
  </si>
  <si>
    <t>Table 1:  Jurisdictional Scheme Amounts</t>
  </si>
  <si>
    <t>Total jurisdictional scheme amounts</t>
  </si>
  <si>
    <t>8. Maintenance</t>
  </si>
  <si>
    <t>16. Avoided cost payments</t>
  </si>
  <si>
    <t>9. Maintenance overheads</t>
  </si>
  <si>
    <t>17. Alternative control &amp; other</t>
  </si>
  <si>
    <t>10. Operating costs</t>
  </si>
  <si>
    <t>18. EBSS</t>
  </si>
  <si>
    <t>11. Operating overheads</t>
  </si>
  <si>
    <t>19. Jurisdictional scheme</t>
  </si>
  <si>
    <t>12. Cost categories</t>
  </si>
  <si>
    <t>20a. DMIS _ DMIA</t>
  </si>
  <si>
    <t>5. Capex</t>
  </si>
  <si>
    <t>13. Opex step change</t>
  </si>
  <si>
    <t>20b. DMIS _ D-factor</t>
  </si>
  <si>
    <t>6. Capex overheads</t>
  </si>
  <si>
    <t>14. Provisions</t>
  </si>
  <si>
    <t>21. Self insurance</t>
  </si>
  <si>
    <t>7. Capex for tax depreciation</t>
  </si>
  <si>
    <t>15. Overheads allocation</t>
  </si>
  <si>
    <t>22. Change in accounting policy</t>
  </si>
  <si>
    <t>Network maintenance overheads</t>
  </si>
  <si>
    <t>Jurisdictional scheme information is used by the AER to monitor approved Jurisdictional schemes throughout the regulatory control period.</t>
  </si>
  <si>
    <t>Total capex attributable to related party transaction
$'000 nominal</t>
  </si>
  <si>
    <t>Other Services</t>
  </si>
  <si>
    <t>Total maintenance expenditure attributable to related party transaction
$'000 nominal</t>
  </si>
  <si>
    <t>Jurisdictional Scheme Amounts 
$'000 nominal</t>
  </si>
  <si>
    <t>Forecast quantity 
($'000 nominal)</t>
  </si>
  <si>
    <t>Actual quantity
($'000 nominal)</t>
  </si>
  <si>
    <t>Grey - No inputs required</t>
  </si>
  <si>
    <t>Yellow - Input cells</t>
  </si>
  <si>
    <t xml:space="preserve"> Dark blue - Headings</t>
  </si>
  <si>
    <t>Employee Benefits</t>
  </si>
  <si>
    <t>Self Insurance</t>
  </si>
  <si>
    <t>Defined Benefits Superannuation</t>
  </si>
  <si>
    <t>Dividend</t>
  </si>
  <si>
    <t>The movement in the provision relates to amounts paid in respect of employee benefits and an additional increase in the provision based on an estimate of amounts required to settle employee benefit obligations.</t>
  </si>
  <si>
    <t>Explanation of 'other adjustment' and reasons for making the adjustment</t>
  </si>
  <si>
    <t>Reflects amounts relating to Retail/Unregulated activities</t>
  </si>
  <si>
    <r>
      <t xml:space="preserve">Provisions are required to comply with Accounting Standards.  A provision is recognised if, as a result of a past event, the Corporation has a present legal or constructive obligation that can be estimated reliably, and it is probable that an outflow of economic benefits will be required to settle the obligation.  The </t>
    </r>
    <r>
      <rPr>
        <b/>
        <sz val="8"/>
        <rFont val="Arial"/>
        <family val="2"/>
      </rPr>
      <t>Employee Benefits</t>
    </r>
    <r>
      <rPr>
        <sz val="8"/>
        <rFont val="Arial"/>
        <family val="2"/>
      </rPr>
      <t xml:space="preserve"> provision relates to amounts accruing to employees up to reporting date in respect of employee benefits including annual leave, maturing allowance, pre 93 sick leave and long service leave.  Amounts provided for in relation to maturing allowance, pre 93 sick leave and long service leave have been based on an actuarial assessment and associated formulae provided for intervening periods beetween assessments.  All other employee benefit amounts have been calculated at nominal amounts based on expected settlement rates.</t>
    </r>
    <r>
      <rPr>
        <b/>
        <sz val="10"/>
        <rFont val="Arial"/>
        <family val="2"/>
      </rPr>
      <t/>
    </r>
  </si>
  <si>
    <t>The movement in the provision relates to amounts paid in respect of self insurance and an additional increase in the provision based on an estimate of amounts required to settle self insurance obligations.</t>
  </si>
  <si>
    <r>
      <t xml:space="preserve">Provisions are required to comply with Accounting Standards.  A provision is recognised if, as a result of a past event, the Corporation has a present legal or constructive obligation that can be estimated reliably, and it is probable that an outflow of economic benefits will be required to settle the obligation.  The </t>
    </r>
    <r>
      <rPr>
        <b/>
        <sz val="8"/>
        <rFont val="Arial"/>
        <family val="2"/>
      </rPr>
      <t>Self Insurance</t>
    </r>
    <r>
      <rPr>
        <sz val="8"/>
        <rFont val="Arial"/>
        <family val="2"/>
      </rPr>
      <t xml:space="preserve"> provision relates to workers compensation and has been based on actuarial assessment outcomes.</t>
    </r>
    <r>
      <rPr>
        <b/>
        <sz val="10"/>
        <rFont val="Arial"/>
        <family val="2"/>
      </rPr>
      <t/>
    </r>
  </si>
  <si>
    <t>The movement in the provision relates to an additional increase in the provison based on an estimate of amounts required to settle obligations, consistent with valuation outcomes.</t>
  </si>
  <si>
    <r>
      <t xml:space="preserve">Provisions are required to comply with Accounting Standards.  A provision is recognised if, as a result of a past event, the Corporation has a present legal or constructive obligation that can be estimated reliably, and it is probable that an outflow of economic benefits will be required to settle the obligation.  The </t>
    </r>
    <r>
      <rPr>
        <b/>
        <sz val="8"/>
        <rFont val="Arial"/>
        <family val="2"/>
      </rPr>
      <t xml:space="preserve">Defined Benefits Superannuation </t>
    </r>
    <r>
      <rPr>
        <sz val="8"/>
        <rFont val="Arial"/>
        <family val="2"/>
      </rPr>
      <t>liability provision has been based on an EISS actuarial assessment.</t>
    </r>
  </si>
  <si>
    <t>The movement in the provision relates to amounts paid in respect of activities for which the provision has been established, and an additional increase in the provision based on an estimate of amounts required to settle provision obligations.</t>
  </si>
  <si>
    <t>Movements in the dividend provision relate to dividends paid and additional dividends payable as at year end.</t>
  </si>
  <si>
    <r>
      <t xml:space="preserve">Provisions are required to comply with Accounting Standards.  A provision is recognised if, as a result of a past event, the Corporation has a present legal or constructive obligation that can be estimated reliably, and it is probable that an outflow of economic benefits will be required to settle the obligation.  The </t>
    </r>
    <r>
      <rPr>
        <b/>
        <sz val="8"/>
        <rFont val="Arial"/>
        <family val="2"/>
      </rPr>
      <t>Provision for Dividend</t>
    </r>
    <r>
      <rPr>
        <sz val="8"/>
        <rFont val="Arial"/>
        <family val="2"/>
      </rPr>
      <t xml:space="preserve"> represents amounts payable to NSW Treasury, based on the Government's dividend cap policy for the energy sector of State Owned Corporations and negotiations between NSW Treasury on behalf of the shareholders and Endeavour Energy prior to 30 June 2013, and is in compliance with TPP09-6 </t>
    </r>
    <r>
      <rPr>
        <i/>
        <sz val="8"/>
        <rFont val="Arial"/>
        <family val="2"/>
      </rPr>
      <t>Financial Distribution Policy for Government Businesses</t>
    </r>
    <r>
      <rPr>
        <sz val="8"/>
        <rFont val="Arial"/>
        <family val="2"/>
      </rPr>
      <t>.</t>
    </r>
  </si>
  <si>
    <r>
      <t xml:space="preserve">Provisions are required to comply with Accounting Standards.  A provision is recognised if, as a result of a past event, the Corporation has a present legal or constructive obligation that can be estimated reliably, and it is probable that an outflow of economic benefits will be required to settle the obligation.  </t>
    </r>
    <r>
      <rPr>
        <b/>
        <sz val="8"/>
        <rFont val="Arial"/>
        <family val="2"/>
      </rPr>
      <t>Other Provisions</t>
    </r>
    <r>
      <rPr>
        <sz val="8"/>
        <rFont val="Arial"/>
        <family val="2"/>
      </rPr>
      <t xml:space="preserve"> have note been detailed due to commercial and legal sensitivity.</t>
    </r>
  </si>
  <si>
    <t>n/a</t>
  </si>
  <si>
    <t>A000 - Operational Performance</t>
  </si>
  <si>
    <t>Activity / Sub-activity</t>
  </si>
  <si>
    <t>A100 - Transmission Project Development Management</t>
  </si>
  <si>
    <t>A101 - Transmission Major Projects</t>
  </si>
  <si>
    <t>A102 - Transmission Substation Development</t>
  </si>
  <si>
    <t>A103 - Protection</t>
  </si>
  <si>
    <t>Regulated function</t>
  </si>
  <si>
    <t>A104 - Transmission Mains Development</t>
  </si>
  <si>
    <t>A105 - Capital Programs</t>
  </si>
  <si>
    <t>A106 - Substations</t>
  </si>
  <si>
    <t>A107 - Transmission Substation Electrical Design</t>
  </si>
  <si>
    <t>A109 - Transmission Major Projects</t>
  </si>
  <si>
    <t>A111 - Maintenance Program Management</t>
  </si>
  <si>
    <t>A113 - Transmission Substation Equipment</t>
  </si>
  <si>
    <t>A114 - Transmission Civil Development</t>
  </si>
  <si>
    <t>A400 - Earthing &amp; Power Quality</t>
  </si>
  <si>
    <t>A405 - Overheads and Underground Mains</t>
  </si>
  <si>
    <t>A410 - Lighting Solutions</t>
  </si>
  <si>
    <t>A420 - OLI / GLI</t>
  </si>
  <si>
    <t>A430 - Quality of Supply</t>
  </si>
  <si>
    <t>A440 - Primary Systems</t>
  </si>
  <si>
    <t>A441 - Maintenance</t>
  </si>
  <si>
    <t>A450 - Vegetation Control</t>
  </si>
  <si>
    <t>A460 - Street Light Contract</t>
  </si>
  <si>
    <t>A600 - Network Development Services</t>
  </si>
  <si>
    <t>A610 - Business Services</t>
  </si>
  <si>
    <t>A630 - Network Data &amp; Performance</t>
  </si>
  <si>
    <t>A640 - Apprentices</t>
  </si>
  <si>
    <t>Corporate overhead; Average Direct Network</t>
  </si>
  <si>
    <t>A641 - Training Engineering Officers</t>
  </si>
  <si>
    <t>A642 - Technical Training</t>
  </si>
  <si>
    <t>A700 - Regional Manager - South</t>
  </si>
  <si>
    <t>A710 - Regional Services Manager - South</t>
  </si>
  <si>
    <t>A711 - Support Services Manager - South</t>
  </si>
  <si>
    <t>A731 - Distribution Manager - Wollongong</t>
  </si>
  <si>
    <t>A732 - Operations Managers - Shellharbour</t>
  </si>
  <si>
    <t>A752 - Distribution Manager - Shoalhaven</t>
  </si>
  <si>
    <t>A770 - Transmission Manager - South</t>
  </si>
  <si>
    <t>A771 - Transmission Mains - South</t>
  </si>
  <si>
    <t>A772 - Transmission Substations - South</t>
  </si>
  <si>
    <t>A773 - Transmission Technologies - South</t>
  </si>
  <si>
    <t>A774 - Transmission Technologies Testing - South</t>
  </si>
  <si>
    <t>A800 - Regional Manager- Central</t>
  </si>
  <si>
    <t>A810 - Regional Services Manager - Central</t>
  </si>
  <si>
    <t>A830 - Distribution Manager - Hoxton Park</t>
  </si>
  <si>
    <t>A831 - Operations Manager - Hoxton Park K</t>
  </si>
  <si>
    <t>A832 - Operations Manager - Hoxton Park S</t>
  </si>
  <si>
    <t>A833 - Operations Manager - Hoxton Park J</t>
  </si>
  <si>
    <t>A834 - Operations Manager - Hoxton Park L</t>
  </si>
  <si>
    <t>A835 - Transformer Workshop</t>
  </si>
  <si>
    <t>A840 - Distribution Mgr - Support Services</t>
  </si>
  <si>
    <t>A841 - Operations Mgr - Heavy Plant</t>
  </si>
  <si>
    <t>A850 - Distribution Manager - Narellan</t>
  </si>
  <si>
    <t>A851 - Operations Manager - Narellan UG</t>
  </si>
  <si>
    <t>A852 - Operations Manager - Narellan OH</t>
  </si>
  <si>
    <t>A853 - Operations Manager - Bowral</t>
  </si>
  <si>
    <t>A854 - Vegetation Management - Narellan</t>
  </si>
  <si>
    <t>A855 - Street Lighting &amp; Quality of Supply</t>
  </si>
  <si>
    <t>A856 - Operations Manager - Picton OH</t>
  </si>
  <si>
    <t>A870 - Transmission Manager - Central</t>
  </si>
  <si>
    <t>A871 - Transmission Mains - Central</t>
  </si>
  <si>
    <t>A872 - Transmission Substations - Central</t>
  </si>
  <si>
    <t>A873 - Transmission Technologies - Central</t>
  </si>
  <si>
    <t>A900 - Regional Manager - North</t>
  </si>
  <si>
    <t>A910 - Regional Services Manager - North</t>
  </si>
  <si>
    <t>A920 - Distribution Manager - Hills</t>
  </si>
  <si>
    <t>A921 - Operations Manager - Hills K</t>
  </si>
  <si>
    <t>A922 - Operation Manager - Parramatta I</t>
  </si>
  <si>
    <t>A923 - Operations Manager - Hills J</t>
  </si>
  <si>
    <t>A924 - Operations Manager - Hills L</t>
  </si>
  <si>
    <t>A926 - Operations Manager - Hills Z</t>
  </si>
  <si>
    <t>A927 - Operations Manager - Parramatta C</t>
  </si>
  <si>
    <t>A930 - Distribution Manager - Penrith</t>
  </si>
  <si>
    <t>A931 - Operations Manager - Penrith R</t>
  </si>
  <si>
    <t>A932 - Operations Manager - Penrith G</t>
  </si>
  <si>
    <t>A933 - Operations Manager - Penrith P</t>
  </si>
  <si>
    <t>A934 - Operations Manager - South Windsor</t>
  </si>
  <si>
    <t>A936 - Operations Manager - Penrith O</t>
  </si>
  <si>
    <t>A940 - Distribution Manager - West</t>
  </si>
  <si>
    <t>A941 - Operations Manager - Bowenfels &amp; Kandos</t>
  </si>
  <si>
    <t>A942 - Operations Manager - Katoomba</t>
  </si>
  <si>
    <t>A943 - Vegetation Management - Katoomba</t>
  </si>
  <si>
    <t>A970 - Transmission Manager North</t>
  </si>
  <si>
    <t>A971 - Transmission OH Mains</t>
  </si>
  <si>
    <t>A972 - Transmission Subs Maintenance</t>
  </si>
  <si>
    <t>A973 - Transmission Subs Construction</t>
  </si>
  <si>
    <t>A974 - Protection and Control</t>
  </si>
  <si>
    <t>A975 - HV Test</t>
  </si>
  <si>
    <t>A976 - Instruments</t>
  </si>
  <si>
    <t>A977 - Transmission UG Mains</t>
  </si>
  <si>
    <t>B000 - Board</t>
  </si>
  <si>
    <t>B100 - Office of COO</t>
  </si>
  <si>
    <t>B101 - COO Financial Adjustments</t>
  </si>
  <si>
    <t>Transaction analysis; Average Direct Network</t>
  </si>
  <si>
    <t>B102 - Energy Reform Project</t>
  </si>
  <si>
    <t>B103 - Network Reform Program</t>
  </si>
  <si>
    <t>B200 - Audit</t>
  </si>
  <si>
    <t>C000 - General Management - Corporate Development</t>
  </si>
  <si>
    <t>C101 - Governance, Risk &amp; Compliance</t>
  </si>
  <si>
    <t>C200 - Corporate &amp; Government Affairs Management</t>
  </si>
  <si>
    <t>C210 - Media Relations</t>
  </si>
  <si>
    <t>C220 - Strategic Issues Management</t>
  </si>
  <si>
    <t>C230 - Internal Communication</t>
  </si>
  <si>
    <t>C240 - Community Relations &amp; Sponsorships</t>
  </si>
  <si>
    <t>C250 - Corporate Social Responsibility</t>
  </si>
  <si>
    <t>C400 - Regulatory &amp; Pricing</t>
  </si>
  <si>
    <t>C500 - Strategic Development</t>
  </si>
  <si>
    <t>C510 - Brand, Advertising &amp; Commerce</t>
  </si>
  <si>
    <t>C520 - Corporate Environment</t>
  </si>
  <si>
    <t>C530 - DSM Strategy &amp; Technology</t>
  </si>
  <si>
    <t>C540 - Solar Cities</t>
  </si>
  <si>
    <t>C550 - PMO and Corporate Planning</t>
  </si>
  <si>
    <t>C800 - Secondary Systems</t>
  </si>
  <si>
    <t>C900 - Legal</t>
  </si>
  <si>
    <t>D000 - Company Secretariat</t>
  </si>
  <si>
    <t>E100 - Network Review &amp; Compliance</t>
  </si>
  <si>
    <t>E110 - Network Process Review</t>
  </si>
  <si>
    <t>E120 - Network Performance Review</t>
  </si>
  <si>
    <t>E130 - Network Policy &amp; Regulations</t>
  </si>
  <si>
    <t>E200 - System Control</t>
  </si>
  <si>
    <t>E207 - Dispatch Officers</t>
  </si>
  <si>
    <t>E210 - Control Room</t>
  </si>
  <si>
    <t>E220 - Operation Planning</t>
  </si>
  <si>
    <t>E230 - Safety Assurance</t>
  </si>
  <si>
    <t>E240 - SCADA &amp; Communications</t>
  </si>
  <si>
    <t>E260 - Field Operations</t>
  </si>
  <si>
    <t>E280 - EMSOs &amp; Rapid Response</t>
  </si>
  <si>
    <t>E300 - Asset &amp; Network Planning</t>
  </si>
  <si>
    <t>E310 - Strategic Network Planning</t>
  </si>
  <si>
    <t>E320 - Demand Management &amp; Utilisation</t>
  </si>
  <si>
    <t>E330 - Distribution Network Planning</t>
  </si>
  <si>
    <t>E350 - Power Quality, Protection &amp; Operational</t>
  </si>
  <si>
    <t>E360 - Cadet &amp; Graduate Engineers</t>
  </si>
  <si>
    <t>E370 - Reliability Planning</t>
  </si>
  <si>
    <t>E400 - Customer Connections Mgmt</t>
  </si>
  <si>
    <t>E410 - Customer Contestability</t>
  </si>
  <si>
    <t>E420 - Contractor Operations</t>
  </si>
  <si>
    <t>E430 - Network Property Management</t>
  </si>
  <si>
    <t>E440 - Major Network Customers</t>
  </si>
  <si>
    <t>E450 - ASP Relationship Management</t>
  </si>
  <si>
    <t>E500 - Chief Engineer</t>
  </si>
  <si>
    <t>E510 - Regulatory Applications</t>
  </si>
  <si>
    <t>E530 - Customer Safety Officers</t>
  </si>
  <si>
    <t>E550 - System Costing &amp; Billing</t>
  </si>
  <si>
    <t>E560 - Electrical Safety &amp; Authorisations</t>
  </si>
  <si>
    <t>E600 - Asset Strategy Management</t>
  </si>
  <si>
    <t>E610 - Major Renewal Projects</t>
  </si>
  <si>
    <t>E620 - Renewal &amp; Maintenance Program</t>
  </si>
  <si>
    <t>E700 - Manager Meter Data</t>
  </si>
  <si>
    <t>Account code analysis</t>
  </si>
  <si>
    <t>E720 - Data Services</t>
  </si>
  <si>
    <t>E730 - National Meter Data Provider</t>
  </si>
  <si>
    <t>E740 - Process Management</t>
  </si>
  <si>
    <t>E750 - Business Development</t>
  </si>
  <si>
    <t>E760 - Policy &amp; Compliance</t>
  </si>
  <si>
    <t>E780 - Meter Assets</t>
  </si>
  <si>
    <t>E800 - Network Forecasting Manager</t>
  </si>
  <si>
    <t>F000 - GM – Finance &amp; Compliance</t>
  </si>
  <si>
    <t>F010 - Commercial &amp; Decision Support</t>
  </si>
  <si>
    <t>F020 - Financial Control</t>
  </si>
  <si>
    <t>F610 - Accounts Payable</t>
  </si>
  <si>
    <t>F620 - Corporate Credit Collection</t>
  </si>
  <si>
    <t>Network Function; Average Direct Network</t>
  </si>
  <si>
    <t>F900 - Operational Improvements</t>
  </si>
  <si>
    <t>F930 - Risk Management &amp; Insurance</t>
  </si>
  <si>
    <t>G100 - Group CEO/Board Secretary</t>
  </si>
  <si>
    <t>G101 - Group CFO</t>
  </si>
  <si>
    <t>G102 - Group Executive Network Strategy</t>
  </si>
  <si>
    <t>G103 - Group Executive People &amp; Services</t>
  </si>
  <si>
    <t>G104 - Non-Group Costs</t>
  </si>
  <si>
    <t>H110 - Payroll</t>
  </si>
  <si>
    <t>H200 - GM Health, Safety and Environment</t>
  </si>
  <si>
    <t>H300 - Learning &amp; Development</t>
  </si>
  <si>
    <t>H400 - Employee Relations</t>
  </si>
  <si>
    <t>H500 - Recruitment</t>
  </si>
  <si>
    <t>H600 - HR Strategy</t>
  </si>
  <si>
    <t>H700 - Employee Mobility</t>
  </si>
  <si>
    <t>H710 - Redeployment Program</t>
  </si>
  <si>
    <t>H720 - Retail Sale Redeployee Program</t>
  </si>
  <si>
    <t>Retail only function; None</t>
  </si>
  <si>
    <t>H800 - HR Services</t>
  </si>
  <si>
    <t>I000 - IT&amp;T Operating Projects</t>
  </si>
  <si>
    <t>I350 - IT Contracts &amp; Commercial</t>
  </si>
  <si>
    <t>I505 - CIO Office</t>
  </si>
  <si>
    <t>R300 - Portfolio Management</t>
  </si>
  <si>
    <t>R800 - Settlements</t>
  </si>
  <si>
    <t>R930 - Customer Service</t>
  </si>
  <si>
    <t>Salary weighted FTE; Average Direct Network</t>
  </si>
  <si>
    <t>S010 - FRC Operations</t>
  </si>
  <si>
    <t>S110 - Information Support</t>
  </si>
  <si>
    <t>S200 - Facilities, Business &amp; Information Support</t>
  </si>
  <si>
    <t>S210 - Property Portfolio Management</t>
  </si>
  <si>
    <t>S220 - Facilities Support - FSC</t>
  </si>
  <si>
    <t>S230 - Facilities Support - Office Accommodation</t>
  </si>
  <si>
    <t>S260 - Business Support</t>
  </si>
  <si>
    <t>S300 - Fleet &amp; Property Management</t>
  </si>
  <si>
    <t>S320 - Contracts &amp; Procurement</t>
  </si>
  <si>
    <t>S350 - Fleet Capital</t>
  </si>
  <si>
    <t>S370 - Disposal Management</t>
  </si>
  <si>
    <t>S400 - Customer Interaction Centre Management</t>
  </si>
  <si>
    <t>Call volumes; Average Direct Network</t>
  </si>
  <si>
    <t>S410 - CIC Operations (Huntingwood)</t>
  </si>
  <si>
    <t>S430 - CIC Operations (Coniston)</t>
  </si>
  <si>
    <t>S500 - Security Management</t>
  </si>
  <si>
    <t>S510 - Security Locking</t>
  </si>
  <si>
    <t>S600 - Mgr Customer Care</t>
  </si>
  <si>
    <t>S601 - Inpower</t>
  </si>
  <si>
    <t>S602 - Network</t>
  </si>
  <si>
    <t>S610 - Market Operations Admin</t>
  </si>
  <si>
    <t>S620 - Field Operations</t>
  </si>
  <si>
    <t>S640 - Billing Operations</t>
  </si>
  <si>
    <t>S641 - Customer Service Support</t>
  </si>
  <si>
    <t>S642 - Network Billing</t>
  </si>
  <si>
    <t>S650 - Recoveries</t>
  </si>
  <si>
    <t>S651 - Revenue Operations</t>
  </si>
  <si>
    <t>S652 - Exceptions Management</t>
  </si>
  <si>
    <t>S653 - Customer Collections</t>
  </si>
  <si>
    <t>S654 - Revenue Support</t>
  </si>
  <si>
    <t>S655 - Manager Credit Services</t>
  </si>
  <si>
    <t>S656 - Credit Services QLD</t>
  </si>
  <si>
    <t>S710 - Stores Management</t>
  </si>
  <si>
    <t>S711 - Central Store</t>
  </si>
  <si>
    <t>S712 - Pole Yard</t>
  </si>
  <si>
    <t>S750 - Fleet Management</t>
  </si>
  <si>
    <t>S751 - Fleet Operations</t>
  </si>
  <si>
    <t>S752 - Vehicle Workshops</t>
  </si>
  <si>
    <t>S753 - Fabrication Workshop</t>
  </si>
  <si>
    <t>U000 - GM Network Operations</t>
  </si>
  <si>
    <t>U300 - Capital Program Management</t>
  </si>
  <si>
    <t>U301 - Program Control</t>
  </si>
  <si>
    <t>U302 - Commercial Management</t>
  </si>
  <si>
    <t>U303 - Governance &amp; Reporting</t>
  </si>
  <si>
    <t>U304 - Process &amp; Systems</t>
  </si>
  <si>
    <t>U400 - Network Program Management</t>
  </si>
  <si>
    <t>X000 - General Management – People &amp; Services</t>
  </si>
  <si>
    <t>X100 - Manager Commercial Sales &amp; Operations</t>
  </si>
  <si>
    <t>X211 - Product Management</t>
  </si>
  <si>
    <t>X220 - Analytics</t>
  </si>
  <si>
    <t>X230 - Marketing - Pricing</t>
  </si>
  <si>
    <t>X310 - Basic Contract Management</t>
  </si>
  <si>
    <t>X420 - Transition Planning</t>
  </si>
  <si>
    <t>Eschol Park</t>
  </si>
  <si>
    <t>Mamre</t>
  </si>
  <si>
    <t>Rooty Hill</t>
  </si>
  <si>
    <t>Arndell Park</t>
  </si>
  <si>
    <t>Bawley Point</t>
  </si>
  <si>
    <t>Granville</t>
  </si>
  <si>
    <t>Parramatta</t>
  </si>
  <si>
    <t>Liverpool</t>
  </si>
  <si>
    <t>Chipping Norton</t>
  </si>
  <si>
    <t>Windsor / Richmond</t>
  </si>
  <si>
    <t>Minto</t>
  </si>
  <si>
    <t>Castle Hill</t>
  </si>
  <si>
    <t>Nowra</t>
  </si>
  <si>
    <t>Westmead</t>
  </si>
  <si>
    <t>Wetherill Park</t>
  </si>
  <si>
    <t>Campbelltown</t>
  </si>
  <si>
    <t>Unanderra</t>
  </si>
  <si>
    <t>Leabons Lane</t>
  </si>
  <si>
    <t>Blacktown North / Marayong</t>
  </si>
  <si>
    <t>Westmead Extension</t>
  </si>
  <si>
    <t>Climate Change Fund Recovery</t>
  </si>
  <si>
    <t>Solar Bonus Scheme Recovery</t>
  </si>
  <si>
    <t xml:space="preserve">Climate Change Fund </t>
  </si>
  <si>
    <t>Solar Bonus Scheme Payments</t>
  </si>
  <si>
    <t>Solar Bonus Scheme</t>
  </si>
  <si>
    <t>Climate Change Fund</t>
  </si>
  <si>
    <t>CCF Order:</t>
  </si>
  <si>
    <t>Rule 6.18.7A(e)(2)</t>
  </si>
  <si>
    <t xml:space="preserve">Rule 6.18.7A(e)(3) </t>
  </si>
  <si>
    <t>Underspent due to HV distribution works program due to changes in scope compared to the 2009-2014 determination allowance.</t>
  </si>
  <si>
    <t>ALL</t>
  </si>
  <si>
    <t>The forecasts were calculated by reference of the forecast line items to the total opex forecast as a percentage of the total opex allowed updated for CPI as per the PTRM.</t>
  </si>
  <si>
    <t>Unregulated</t>
  </si>
  <si>
    <t>Rooty Hill Residential Demand Management Program</t>
  </si>
  <si>
    <t>Glenmore Park Demand Response Trial</t>
  </si>
  <si>
    <t>Data Analysis and Reporting</t>
  </si>
  <si>
    <t>Changing Control Load 2 Switching Schedule</t>
  </si>
  <si>
    <t>Field Training (Front line staff) costs allocated as attributable to standard control services.</t>
  </si>
  <si>
    <t>Small tools and equipment maintenance costs (Front line staff) attributable to standard control services.</t>
  </si>
  <si>
    <t>General Network OH costs incurred in the provision of standard control services.</t>
  </si>
  <si>
    <t>Field Training (Front line staff) costs allocated as attributable to alternative control services.</t>
  </si>
  <si>
    <t>Street Lighting inspection work costs allocated to alternative control services.</t>
  </si>
  <si>
    <t>Street Lighting condition based work costs allocated to alternative control services.</t>
  </si>
  <si>
    <t>Street Lighting preventative maintenance based work costs allocated to alternative control services.</t>
  </si>
  <si>
    <t>Street Lighting fault &amp; emergency (including third party impacts) costs allocated to alternative control services.</t>
  </si>
  <si>
    <t>Unregulated external services costs allocated to unregulated services.</t>
  </si>
  <si>
    <t>Unregulated other costs allocated to unregulated services.</t>
  </si>
  <si>
    <t>Nothing to report</t>
  </si>
  <si>
    <t>51 Huntingwood Drive</t>
  </si>
  <si>
    <t>HUNTINGWOOD</t>
  </si>
  <si>
    <t>NSW</t>
  </si>
  <si>
    <t>PO Box 811</t>
  </si>
  <si>
    <t>Jon Hocking</t>
  </si>
  <si>
    <t>02 9853 4386 or 0407 348 156</t>
  </si>
  <si>
    <t>jon.hocking@endeavourenergy.com.au</t>
  </si>
  <si>
    <t>Leasing of vehicles</t>
  </si>
  <si>
    <t>In the Endeavour Energy (formerly Integral Energy) 2009-14 Regulatory Proposal, vehicles were forecast to be sourced through purchases. Subsequently, Endeavour Energy moved to a leasing arrangement to source the same service. As per the final AER decision, this change is considered a capitalisation change for EBSS purposes.</t>
  </si>
  <si>
    <t>SEVEN HILLS</t>
  </si>
  <si>
    <t>59 253 130 878</t>
  </si>
  <si>
    <t xml:space="preserve">Overspent due to the following projects which were not included in the 12/13 forecast:
 - Guildford TS Redevelopment ($15.4m)
 - Rydalmere ZS Redevelopment ($9.1m)
 - Port Kembla ZS Redevelopment ($8.1m)
 - Northmead ZS Redevelopment ($7.8m)
</t>
  </si>
  <si>
    <t xml:space="preserve">Underspent due to:
 - Motor Vehicles - Passenger and light industrial motor vehicles now being acquired via leasing arrangements (opex).
 - Buildings - deferral of Springhill FSC redevelopment into 13/14 impacting timing of expenditure.
 - Furniture, fittings, plant &amp; equipment and IC&amp;T - reductions/deferrals in non-system capex due to uncertainties arising from the NSW Government commitments to restructuring reforms, although partially offset due to changes in non-system allocations to standard control services arising from (amongst other things) the NSW Government electricity retail reforms.
</t>
  </si>
  <si>
    <t>The 2009-2014 determination allowances did not provide for Operational Technology Applications (Smart Grid).</t>
  </si>
  <si>
    <t>Meter Reading</t>
  </si>
  <si>
    <t>Meter Reading activities were subject to external market testing yielding material savings</t>
  </si>
  <si>
    <t>Customer Service</t>
  </si>
  <si>
    <t>Vegetation Management</t>
  </si>
  <si>
    <t xml:space="preserve">A reduction in discretionary clearing spend and the postponement of the 'clear to sky' practice on distribution mains in addition to lower actual program compliance (preventative maintenance) is driving the variance to the AER allowance. These activities have also been subject to market testing, resulting in material savings for this maintenance line item. </t>
  </si>
  <si>
    <t>Increase in costs than projected in the AER subsmission of providing the following services to distribution customers:
- Responding to queries on new connections, disconnections and reconnections; and
- Responding to queries about the quality and reliability of supply.
In addition, customer service activities are no longer shared with retail activities resulting in some lost synergies that are reported in this line item.</t>
  </si>
  <si>
    <t>Maintenance &amp; Repair</t>
  </si>
  <si>
    <t>A reduction in the spend associated with maintenance and repairs across all activities, and in particular the transmission substation, distribution substation and distribution mains miantenance activities is driving the variance to the AER allowance.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</si>
</sst>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39">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00_);_(* \(#,##0.00\);_(* &quot;-&quot;??_);_(@_)"/>
    <numFmt numFmtId="165" formatCode="_(* #,##0_);_(* \(#,##0\);_(* &quot;-&quot;_);_(@_)"/>
    <numFmt numFmtId="166" formatCode="_(* #,##0_);_(* \(#,##0\);_(* &quot;-&quot;?_);_(@_)"/>
    <numFmt numFmtId="167" formatCode="0.0"/>
    <numFmt numFmtId="168" formatCode="0.0000"/>
    <numFmt numFmtId="169" formatCode="#,##0.0;\(#,##0.0\)"/>
    <numFmt numFmtId="170" formatCode="_(* #,##0_);_(* \(#,##0\);_(* &quot;-&quot;??_);_(@_)"/>
    <numFmt numFmtId="171" formatCode="_(* #,##0.0_);_(* \(#,##0.0\);_(* &quot;-&quot;??_);_(@_)"/>
    <numFmt numFmtId="172" formatCode="#,##0,;\(#,##0,\)"/>
    <numFmt numFmtId="173" formatCode="#,##0.0"/>
    <numFmt numFmtId="174" formatCode="0.0%"/>
    <numFmt numFmtId="175" formatCode="#,##0;\(#,##0\)"/>
    <numFmt numFmtId="176" formatCode="0.00%;\(0.00%\)"/>
    <numFmt numFmtId="177" formatCode="_-* #,##0_-;\-* #,##0_-;_-* &quot;-&quot;??_-;_-@_-"/>
    <numFmt numFmtId="178" formatCode="_-* #,##0\ &quot;Pts&quot;_-;\-* #,##0\ &quot;Pts&quot;_-;_-* &quot;-&quot;\ &quot;Pts&quot;_-;_-@_-"/>
    <numFmt numFmtId="179" formatCode="_-* #,##0\ _P_t_s_-;\-* #,##0\ _P_t_s_-;_-* &quot;-&quot;\ _P_t_s_-;_-@_-"/>
    <numFmt numFmtId="180" formatCode="_-* #,##0.00\ &quot;Pts&quot;_-;\-* #,##0.00\ &quot;Pts&quot;_-;_-* &quot;-&quot;??\ &quot;Pts&quot;_-;_-@_-"/>
    <numFmt numFmtId="181" formatCode="_-* #,##0.00\ _P_t_s_-;\-* #,##0.00\ _P_t_s_-;_-* &quot;-&quot;??\ _P_t_s_-;_-@_-"/>
    <numFmt numFmtId="182" formatCode="_(* #,##0.0_);_(* \(#,##0.0\);_(* &quot;-&quot;?_);_(@_)"/>
    <numFmt numFmtId="183" formatCode="&quot;$&quot;#,##0.00;\(&quot;$&quot;#,##0.00\)"/>
    <numFmt numFmtId="184" formatCode="d\-mmm\-yyyy"/>
    <numFmt numFmtId="185" formatCode="_-* #,##0.00_-;\(#,##0.00\);_-* &quot;-&quot;??_-;_-@_-"/>
    <numFmt numFmtId="186" formatCode="_-* #,##0_-;[Red]\(\ #,##0\);_-* &quot;-&quot;??_-;_-@_-"/>
    <numFmt numFmtId="187" formatCode="#,##0_)\ ;[Red]\(#,##0\);&quot;- &quot;\ "/>
    <numFmt numFmtId="188" formatCode="00"/>
    <numFmt numFmtId="189" formatCode="mmm"/>
    <numFmt numFmtId="190" formatCode="mmm\.\ \'yy"/>
    <numFmt numFmtId="191" formatCode="&quot;CHF&quot;\ #,##0.00;&quot;CHF&quot;\ \-#,##0.00"/>
    <numFmt numFmtId="192" formatCode="_-* #,##0\ _D_M_-;\-* #,##0\ _D_M_-;_-* &quot;-&quot;\ _D_M_-;_-@_-"/>
    <numFmt numFmtId="193" formatCode="_-* #,##0.00\ _D_M_-;\-* #,##0.00\ _D_M_-;_-* &quot;-&quot;??\ _D_M_-;_-@_-"/>
    <numFmt numFmtId="194" formatCode="&quot;$&quot;#.##"/>
    <numFmt numFmtId="195" formatCode="_-* #,##0\ &quot;DM&quot;_-;\-* #,##0\ &quot;DM&quot;_-;_-* &quot;-&quot;\ &quot;DM&quot;_-;_-@_-"/>
    <numFmt numFmtId="196" formatCode="_-* #,##0.00\ &quot;DM&quot;_-;\-* #,##0.00\ &quot;DM&quot;_-;_-* &quot;-&quot;??\ &quot;DM&quot;_-;_-@_-"/>
    <numFmt numFmtId="197" formatCode="0.00000"/>
  </numFmts>
  <fonts count="107">
    <font>
      <sz val="10"/>
      <name val="Arial"/>
    </font>
    <font>
      <sz val="11"/>
      <color theme="1"/>
      <name val="Calibri"/>
      <family val="2"/>
      <scheme val="minor"/>
    </font>
    <font>
      <sz val="10"/>
      <name val="Arial"/>
      <family val="2"/>
    </font>
    <font>
      <b/>
      <sz val="16"/>
      <name val="Arial"/>
      <family val="2"/>
    </font>
    <font>
      <b/>
      <sz val="10"/>
      <name val="Arial"/>
      <family val="2"/>
    </font>
    <font>
      <b/>
      <sz val="12"/>
      <name val="Arial"/>
      <family val="2"/>
    </font>
    <font>
      <b/>
      <sz val="10"/>
      <color indexed="51"/>
      <name val="Arial"/>
      <family val="2"/>
    </font>
    <font>
      <sz val="10"/>
      <color indexed="51"/>
      <name val="Arial"/>
      <family val="2"/>
    </font>
    <font>
      <sz val="10"/>
      <name val="Arial"/>
      <family val="2"/>
    </font>
    <font>
      <b/>
      <sz val="8"/>
      <name val="Arial"/>
      <family val="2"/>
    </font>
    <font>
      <sz val="8"/>
      <name val="Arial"/>
      <family val="2"/>
    </font>
    <font>
      <b/>
      <sz val="14"/>
      <color indexed="51"/>
      <name val="Arial"/>
      <family val="2"/>
    </font>
    <font>
      <b/>
      <sz val="14"/>
      <name val="Arial"/>
      <family val="2"/>
    </font>
    <font>
      <sz val="10"/>
      <color indexed="9"/>
      <name val="Arial"/>
      <family val="2"/>
    </font>
    <font>
      <sz val="18"/>
      <name val="Arial"/>
      <family val="2"/>
    </font>
    <font>
      <b/>
      <sz val="18"/>
      <color indexed="62"/>
      <name val="Arial Black"/>
      <family val="2"/>
    </font>
    <font>
      <b/>
      <sz val="18"/>
      <color indexed="62"/>
      <name val="Arial"/>
      <family val="2"/>
    </font>
    <font>
      <sz val="18"/>
      <color indexed="62"/>
      <name val="Arial"/>
      <family val="2"/>
    </font>
    <font>
      <b/>
      <sz val="10"/>
      <color indexed="6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8"/>
      <name val="Arial"/>
      <family val="2"/>
    </font>
    <font>
      <b/>
      <sz val="16"/>
      <color indexed="8"/>
      <name val="Arial"/>
      <family val="2"/>
    </font>
    <font>
      <b/>
      <sz val="10"/>
      <color indexed="9"/>
      <name val="Arial"/>
      <family val="2"/>
    </font>
    <font>
      <b/>
      <sz val="10"/>
      <color indexed="8"/>
      <name val="Arial"/>
      <family val="2"/>
    </font>
    <font>
      <sz val="10"/>
      <color indexed="8"/>
      <name val="Arial"/>
      <family val="2"/>
    </font>
    <font>
      <sz val="12"/>
      <name val="Arial"/>
      <family val="2"/>
    </font>
    <font>
      <b/>
      <sz val="10"/>
      <color indexed="10"/>
      <name val="Arial"/>
      <family val="2"/>
    </font>
    <font>
      <b/>
      <sz val="10"/>
      <color indexed="9"/>
      <name val="Arial"/>
      <family val="2"/>
    </font>
    <font>
      <sz val="10"/>
      <color indexed="8"/>
      <name val="Arial"/>
      <family val="2"/>
    </font>
    <font>
      <sz val="12"/>
      <name val="Arial"/>
      <family val="2"/>
    </font>
    <font>
      <sz val="12"/>
      <color indexed="9"/>
      <name val="Arial"/>
      <family val="2"/>
    </font>
    <font>
      <b/>
      <sz val="12"/>
      <color indexed="51"/>
      <name val="Arial"/>
      <family val="2"/>
    </font>
    <font>
      <b/>
      <sz val="10"/>
      <color indexed="8"/>
      <name val="Arial"/>
      <family val="2"/>
    </font>
    <font>
      <b/>
      <sz val="22"/>
      <name val="Arial"/>
      <family val="2"/>
    </font>
    <font>
      <b/>
      <sz val="12"/>
      <name val="Arial"/>
      <family val="2"/>
    </font>
    <font>
      <b/>
      <sz val="10"/>
      <color rgb="FFFFC000"/>
      <name val="Arial"/>
      <family val="2"/>
    </font>
    <font>
      <i/>
      <sz val="10"/>
      <color indexed="9"/>
      <name val="Arial"/>
      <family val="2"/>
    </font>
    <font>
      <sz val="10"/>
      <color indexed="10"/>
      <name val="Arial"/>
      <family val="2"/>
    </font>
    <font>
      <i/>
      <sz val="10"/>
      <color indexed="51"/>
      <name val="Arial"/>
      <family val="2"/>
    </font>
    <font>
      <sz val="10"/>
      <color theme="0"/>
      <name val="Arial"/>
      <family val="2"/>
    </font>
    <font>
      <b/>
      <sz val="10"/>
      <color theme="0"/>
      <name val="Arial"/>
      <family val="2"/>
    </font>
    <font>
      <sz val="12"/>
      <name val="Arial Black"/>
      <family val="2"/>
    </font>
    <font>
      <sz val="12"/>
      <color indexed="51"/>
      <name val="Arial"/>
      <family val="2"/>
    </font>
    <font>
      <b/>
      <sz val="12"/>
      <color indexed="8"/>
      <name val="Arial"/>
      <family val="2"/>
    </font>
    <font>
      <strike/>
      <sz val="10"/>
      <color indexed="22"/>
      <name val="Arial Black"/>
      <family val="2"/>
    </font>
    <font>
      <b/>
      <sz val="14"/>
      <name val="Arial Black"/>
      <family val="2"/>
    </font>
    <font>
      <u/>
      <sz val="10"/>
      <color theme="10"/>
      <name val="Arial"/>
      <family val="2"/>
    </font>
    <font>
      <sz val="14"/>
      <name val="Arial Black"/>
      <family val="2"/>
    </font>
    <font>
      <b/>
      <sz val="10"/>
      <color rgb="FFFFCC00"/>
      <name val="Arial"/>
      <family val="2"/>
    </font>
    <font>
      <b/>
      <sz val="8"/>
      <color indexed="9"/>
      <name val="Arial"/>
      <family val="2"/>
    </font>
    <font>
      <i/>
      <sz val="8"/>
      <name val="Arial"/>
      <family val="2"/>
    </font>
    <font>
      <b/>
      <sz val="9"/>
      <color indexed="81"/>
      <name val="Tahoma"/>
      <family val="2"/>
    </font>
    <font>
      <b/>
      <sz val="12"/>
      <color rgb="FFFF0000"/>
      <name val="Arial"/>
      <family val="2"/>
    </font>
    <font>
      <sz val="9"/>
      <color indexed="81"/>
      <name val="Tahoma"/>
      <family val="2"/>
    </font>
    <font>
      <b/>
      <sz val="11"/>
      <color theme="1"/>
      <name val="Calibri"/>
      <family val="2"/>
      <scheme val="minor"/>
    </font>
    <font>
      <sz val="10"/>
      <name val="Arial"/>
      <family val="2"/>
    </font>
    <font>
      <b/>
      <sz val="12"/>
      <color indexed="9"/>
      <name val="Arial"/>
      <family val="2"/>
    </font>
    <font>
      <b/>
      <sz val="9"/>
      <name val="Arial"/>
      <family val="2"/>
    </font>
    <font>
      <sz val="9"/>
      <name val="Arial"/>
      <family val="2"/>
    </font>
    <font>
      <b/>
      <i/>
      <sz val="8"/>
      <name val="Arial"/>
      <family val="2"/>
    </font>
    <font>
      <sz val="12"/>
      <name val="Times New Roman"/>
      <family val="1"/>
    </font>
    <font>
      <sz val="10"/>
      <color indexed="12"/>
      <name val="Times New Roman"/>
      <family val="1"/>
    </font>
    <font>
      <sz val="10"/>
      <color indexed="12"/>
      <name val="Arial"/>
      <family val="2"/>
    </font>
    <font>
      <sz val="12"/>
      <name val="Tms Rmn"/>
    </font>
    <font>
      <sz val="10"/>
      <color indexed="12"/>
      <name val="Arial Narrow"/>
      <family val="2"/>
    </font>
    <font>
      <sz val="10"/>
      <name val="Arial Narrow"/>
      <family val="2"/>
    </font>
    <font>
      <b/>
      <sz val="15"/>
      <color indexed="18"/>
      <name val="Arial Narrow"/>
      <family val="2"/>
    </font>
    <font>
      <b/>
      <sz val="12"/>
      <color indexed="18"/>
      <name val="Arial Narrow"/>
      <family val="2"/>
    </font>
    <font>
      <b/>
      <sz val="10"/>
      <color indexed="8"/>
      <name val="Arial Narrow"/>
      <family val="2"/>
    </font>
    <font>
      <sz val="7"/>
      <name val="Small Fonts"/>
      <family val="2"/>
    </font>
    <font>
      <b/>
      <i/>
      <sz val="16"/>
      <name val="Helv"/>
    </font>
    <font>
      <sz val="10"/>
      <name val="MS Sans Serif"/>
      <family val="2"/>
    </font>
    <font>
      <u/>
      <sz val="10"/>
      <name val="Arial Narrow"/>
      <family val="2"/>
    </font>
    <font>
      <b/>
      <sz val="11"/>
      <name val="Times New Roman"/>
      <family val="1"/>
    </font>
    <font>
      <b/>
      <i/>
      <sz val="14"/>
      <color indexed="9"/>
      <name val="Times New Roman"/>
      <family val="1"/>
    </font>
    <font>
      <b/>
      <sz val="10"/>
      <name val="Arial Narrow"/>
      <family val="2"/>
    </font>
    <font>
      <sz val="10"/>
      <color indexed="10"/>
      <name val="Arial Narrow"/>
      <family val="2"/>
    </font>
    <font>
      <sz val="10"/>
      <name val="Geneva"/>
    </font>
    <font>
      <sz val="10"/>
      <name val="Times New Roman"/>
      <family val="1"/>
    </font>
    <font>
      <b/>
      <sz val="8"/>
      <name val="Arial"/>
      <family val="2"/>
      <charset val="238"/>
    </font>
    <font>
      <b/>
      <sz val="9"/>
      <color indexed="16"/>
      <name val="SwitzerlandCondensed"/>
    </font>
    <font>
      <sz val="10"/>
      <color indexed="14"/>
      <name val="Arial"/>
      <family val="2"/>
    </font>
    <font>
      <b/>
      <sz val="10"/>
      <name val="Arial"/>
      <family val="2"/>
      <charset val="238"/>
    </font>
    <font>
      <b/>
      <sz val="9"/>
      <name val="Arial"/>
      <family val="2"/>
      <charset val="238"/>
    </font>
    <font>
      <b/>
      <sz val="9"/>
      <color indexed="10"/>
      <name val="SwitzerlandCondensed"/>
    </font>
    <font>
      <sz val="10"/>
      <name val="Arial CE"/>
      <family val="2"/>
      <charset val="238"/>
    </font>
    <font>
      <sz val="8"/>
      <name val="Arial"/>
      <family val="2"/>
      <charset val="238"/>
    </font>
    <font>
      <sz val="10"/>
      <name val="Helv"/>
    </font>
    <font>
      <b/>
      <sz val="18"/>
      <color indexed="56"/>
      <name val="Cambria"/>
      <family val="2"/>
    </font>
    <font>
      <b/>
      <sz val="16"/>
      <name val="AT*Carleton"/>
      <charset val="2"/>
    </font>
    <font>
      <sz val="10"/>
      <name val="Arial"/>
      <family val="2"/>
    </font>
  </fonts>
  <fills count="47">
    <fill>
      <patternFill patternType="none"/>
    </fill>
    <fill>
      <patternFill patternType="gray125"/>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55"/>
      </patternFill>
    </fill>
    <fill>
      <patternFill patternType="solid">
        <fgColor indexed="42"/>
      </patternFill>
    </fill>
    <fill>
      <patternFill patternType="solid">
        <fgColor indexed="27"/>
        <bgColor indexed="64"/>
      </patternFill>
    </fill>
    <fill>
      <patternFill patternType="solid">
        <fgColor indexed="42"/>
        <bgColor indexed="64"/>
      </patternFill>
    </fill>
    <fill>
      <patternFill patternType="solid">
        <fgColor indexed="26"/>
        <bgColor indexed="64"/>
      </patternFill>
    </fill>
    <fill>
      <patternFill patternType="solid">
        <fgColor indexed="9"/>
        <bgColor indexed="64"/>
      </patternFill>
    </fill>
    <fill>
      <patternFill patternType="solid">
        <fgColor indexed="62"/>
        <bgColor indexed="64"/>
      </patternFill>
    </fill>
    <fill>
      <patternFill patternType="solid">
        <fgColor indexed="8"/>
        <bgColor indexed="64"/>
      </patternFill>
    </fill>
    <fill>
      <patternFill patternType="solid">
        <fgColor indexed="43"/>
        <bgColor indexed="64"/>
      </patternFill>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theme="1"/>
        <bgColor indexed="64"/>
      </patternFill>
    </fill>
    <fill>
      <patternFill patternType="solid">
        <fgColor indexed="47"/>
        <bgColor indexed="64"/>
      </patternFill>
    </fill>
    <fill>
      <patternFill patternType="solid">
        <fgColor rgb="FF333399"/>
        <bgColor indexed="64"/>
      </patternFill>
    </fill>
    <fill>
      <patternFill patternType="solid">
        <fgColor indexed="31"/>
      </patternFill>
    </fill>
    <fill>
      <patternFill patternType="solid">
        <fgColor indexed="46"/>
      </patternFill>
    </fill>
    <fill>
      <patternFill patternType="solid">
        <fgColor indexed="2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gray0625">
        <bgColor indexed="22"/>
      </patternFill>
    </fill>
    <fill>
      <patternFill patternType="gray0625">
        <bgColor indexed="44"/>
      </patternFill>
    </fill>
    <fill>
      <patternFill patternType="solid">
        <fgColor indexed="37"/>
        <bgColor indexed="64"/>
      </patternFill>
    </fill>
    <fill>
      <patternFill patternType="solid">
        <fgColor indexed="32"/>
        <bgColor indexed="64"/>
      </patternFill>
    </fill>
    <fill>
      <patternFill patternType="solid">
        <fgColor indexed="17"/>
        <bgColor indexed="64"/>
      </patternFill>
    </fill>
    <fill>
      <patternFill patternType="solid">
        <fgColor indexed="18"/>
        <bgColor indexed="64"/>
      </patternFill>
    </fill>
  </fills>
  <borders count="4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2"/>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ck">
        <color indexed="62"/>
      </right>
      <top/>
      <bottom style="thick">
        <color indexed="62"/>
      </bottom>
      <diagonal/>
    </border>
    <border>
      <left/>
      <right/>
      <top/>
      <bottom style="thick">
        <color indexed="62"/>
      </bottom>
      <diagonal/>
    </border>
    <border>
      <left style="thick">
        <color indexed="62"/>
      </left>
      <right/>
      <top/>
      <bottom style="thick">
        <color indexed="62"/>
      </bottom>
      <diagonal/>
    </border>
    <border>
      <left/>
      <right style="thick">
        <color indexed="62"/>
      </right>
      <top/>
      <bottom/>
      <diagonal/>
    </border>
    <border>
      <left style="thick">
        <color indexed="62"/>
      </left>
      <right/>
      <top/>
      <bottom/>
      <diagonal/>
    </border>
    <border>
      <left/>
      <right style="thick">
        <color indexed="62"/>
      </right>
      <top style="medium">
        <color indexed="62"/>
      </top>
      <bottom/>
      <diagonal/>
    </border>
    <border>
      <left style="thick">
        <color indexed="62"/>
      </left>
      <right/>
      <top style="medium">
        <color indexed="62"/>
      </top>
      <bottom/>
      <diagonal/>
    </border>
    <border>
      <left/>
      <right style="thick">
        <color indexed="62"/>
      </right>
      <top style="thick">
        <color indexed="62"/>
      </top>
      <bottom/>
      <diagonal/>
    </border>
    <border>
      <left/>
      <right/>
      <top style="thick">
        <color indexed="62"/>
      </top>
      <bottom/>
      <diagonal/>
    </border>
    <border>
      <left style="thick">
        <color indexed="62"/>
      </left>
      <right/>
      <top style="thick">
        <color indexed="62"/>
      </top>
      <bottom/>
      <diagonal/>
    </border>
    <border>
      <left/>
      <right/>
      <top style="medium">
        <color indexed="64"/>
      </top>
      <bottom style="medium">
        <color indexed="64"/>
      </bottom>
      <diagonal/>
    </border>
    <border>
      <left style="hair">
        <color indexed="12"/>
      </left>
      <right style="hair">
        <color indexed="12"/>
      </right>
      <top style="hair">
        <color indexed="12"/>
      </top>
      <bottom style="hair">
        <color indexed="12"/>
      </bottom>
      <diagonal/>
    </border>
    <border>
      <left style="hair">
        <color indexed="64"/>
      </left>
      <right style="hair">
        <color indexed="64"/>
      </right>
      <top style="thin">
        <color indexed="64"/>
      </top>
      <bottom/>
      <diagonal/>
    </border>
    <border>
      <left style="hair">
        <color indexed="64"/>
      </left>
      <right style="hair">
        <color indexed="64"/>
      </right>
      <top style="double">
        <color indexed="64"/>
      </top>
      <bottom/>
      <diagonal/>
    </border>
    <border>
      <left/>
      <right/>
      <top style="thin">
        <color indexed="62"/>
      </top>
      <bottom style="double">
        <color indexed="62"/>
      </bottom>
      <diagonal/>
    </border>
  </borders>
  <cellStyleXfs count="256">
    <xf numFmtId="0" fontId="0" fillId="0" borderId="0"/>
    <xf numFmtId="0" fontId="2"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2" borderId="0" applyNumberFormat="0" applyBorder="0" applyAlignment="0" applyProtection="0"/>
    <xf numFmtId="0" fontId="19" fillId="3" borderId="0" applyNumberFormat="0" applyBorder="0" applyAlignment="0" applyProtection="0"/>
    <xf numFmtId="0" fontId="19" fillId="2" borderId="0" applyNumberFormat="0" applyBorder="0" applyAlignment="0" applyProtection="0"/>
    <xf numFmtId="0" fontId="19" fillId="3"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2" borderId="0" applyNumberFormat="0" applyBorder="0" applyAlignment="0" applyProtection="0"/>
    <xf numFmtId="0" fontId="19" fillId="3"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8" borderId="0" applyNumberFormat="0" applyBorder="0" applyAlignment="0" applyProtection="0"/>
    <xf numFmtId="0" fontId="20" fillId="12" borderId="0" applyNumberFormat="0" applyBorder="0" applyAlignment="0" applyProtection="0"/>
    <xf numFmtId="0" fontId="21" fillId="13" borderId="0" applyNumberFormat="0" applyBorder="0" applyAlignment="0" applyProtection="0"/>
    <xf numFmtId="165" fontId="8" fillId="14" borderId="0" applyNumberFormat="0" applyFont="0" applyBorder="0" applyAlignment="0">
      <alignment horizontal="right"/>
    </xf>
    <xf numFmtId="0" fontId="22" fillId="5" borderId="1" applyNumberFormat="0" applyAlignment="0" applyProtection="0"/>
    <xf numFmtId="0" fontId="23" fillId="15" borderId="2" applyNumberFormat="0" applyAlignment="0" applyProtection="0"/>
    <xf numFmtId="164" fontId="2" fillId="0" borderId="0" applyFont="0" applyFill="0" applyBorder="0" applyAlignment="0" applyProtection="0"/>
    <xf numFmtId="0" fontId="24" fillId="0" borderId="0" applyNumberFormat="0" applyFill="0" applyBorder="0" applyAlignment="0" applyProtection="0"/>
    <xf numFmtId="0" fontId="25" fillId="16" borderId="0" applyNumberFormat="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29" fillId="3" borderId="1" applyNumberFormat="0" applyAlignment="0" applyProtection="0"/>
    <xf numFmtId="165" fontId="2" fillId="17" borderId="0" applyFont="0" applyBorder="0" applyAlignment="0">
      <alignment horizontal="right"/>
      <protection locked="0"/>
    </xf>
    <xf numFmtId="166" fontId="8" fillId="18" borderId="0" applyFont="0" applyBorder="0">
      <alignment horizontal="right"/>
      <protection locked="0"/>
    </xf>
    <xf numFmtId="165" fontId="8" fillId="19" borderId="0" applyFont="0" applyBorder="0">
      <alignment horizontal="right"/>
      <protection locked="0"/>
    </xf>
    <xf numFmtId="0" fontId="30" fillId="0" borderId="6" applyNumberFormat="0" applyFill="0" applyAlignment="0" applyProtection="0"/>
    <xf numFmtId="0" fontId="31" fillId="6" borderId="0" applyNumberFormat="0" applyBorder="0" applyAlignment="0" applyProtection="0"/>
    <xf numFmtId="0" fontId="2" fillId="20" borderId="0"/>
    <xf numFmtId="0" fontId="2" fillId="20" borderId="0"/>
    <xf numFmtId="0" fontId="2" fillId="20" borderId="0"/>
    <xf numFmtId="0" fontId="2" fillId="20" borderId="0"/>
    <xf numFmtId="0" fontId="2" fillId="0" borderId="0"/>
    <xf numFmtId="0" fontId="2" fillId="20" borderId="0"/>
    <xf numFmtId="0" fontId="2" fillId="20" borderId="0"/>
    <xf numFmtId="0" fontId="2" fillId="20" borderId="0"/>
    <xf numFmtId="0" fontId="2" fillId="20" borderId="0"/>
    <xf numFmtId="0" fontId="8" fillId="4" borderId="7" applyNumberFormat="0" applyFont="0" applyAlignment="0" applyProtection="0"/>
    <xf numFmtId="0" fontId="32" fillId="5"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2" fillId="0" borderId="0"/>
    <xf numFmtId="0" fontId="2" fillId="0" borderId="0"/>
    <xf numFmtId="0" fontId="2" fillId="0" borderId="0"/>
    <xf numFmtId="0" fontId="2" fillId="0" borderId="0"/>
    <xf numFmtId="0" fontId="2" fillId="20" borderId="0"/>
    <xf numFmtId="0" fontId="2" fillId="20" borderId="0"/>
    <xf numFmtId="0" fontId="2" fillId="0" borderId="0"/>
    <xf numFmtId="0" fontId="2" fillId="0" borderId="0"/>
    <xf numFmtId="0" fontId="2" fillId="0" borderId="0"/>
    <xf numFmtId="0" fontId="2" fillId="20" borderId="0"/>
    <xf numFmtId="0" fontId="2" fillId="0" borderId="0" applyProtection="0"/>
    <xf numFmtId="165" fontId="2" fillId="14" borderId="0" applyNumberFormat="0" applyFont="0" applyBorder="0" applyAlignment="0">
      <alignment horizontal="right"/>
    </xf>
    <xf numFmtId="166" fontId="2" fillId="18" borderId="0" applyFont="0" applyBorder="0">
      <alignment horizontal="right"/>
      <protection locked="0"/>
    </xf>
    <xf numFmtId="165" fontId="2" fillId="19" borderId="0" applyFont="0" applyBorder="0">
      <alignment horizontal="right"/>
      <protection locked="0"/>
    </xf>
    <xf numFmtId="0" fontId="2" fillId="4" borderId="7" applyNumberFormat="0" applyFont="0" applyAlignment="0" applyProtection="0"/>
    <xf numFmtId="164" fontId="2" fillId="0" borderId="0" applyFont="0" applyFill="0" applyBorder="0" applyAlignment="0" applyProtection="0"/>
    <xf numFmtId="165" fontId="2" fillId="17" borderId="0" applyFont="0" applyBorder="0" applyAlignment="0">
      <alignment horizontal="right"/>
      <protection locked="0"/>
    </xf>
    <xf numFmtId="165" fontId="2" fillId="14" borderId="0" applyNumberFormat="0" applyFont="0" applyBorder="0" applyAlignment="0">
      <alignment horizontal="right"/>
    </xf>
    <xf numFmtId="0" fontId="2" fillId="0" borderId="0" applyFill="0"/>
    <xf numFmtId="0" fontId="2" fillId="0" borderId="0"/>
    <xf numFmtId="0" fontId="62" fillId="0" borderId="0" applyNumberFormat="0" applyFill="0" applyBorder="0" applyAlignment="0" applyProtection="0">
      <alignment vertical="top"/>
      <protection locked="0"/>
    </xf>
    <xf numFmtId="0" fontId="2" fillId="2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19" fillId="30" borderId="0" applyNumberFormat="0" applyBorder="0" applyAlignment="0" applyProtection="0"/>
    <xf numFmtId="0" fontId="19" fillId="13" borderId="0" applyNumberFormat="0" applyBorder="0" applyAlignment="0" applyProtection="0"/>
    <xf numFmtId="0" fontId="19" fillId="16" borderId="0" applyNumberFormat="0" applyBorder="0" applyAlignment="0" applyProtection="0"/>
    <xf numFmtId="0" fontId="19" fillId="31" borderId="0" applyNumberFormat="0" applyBorder="0" applyAlignment="0" applyProtection="0"/>
    <xf numFmtId="0" fontId="19" fillId="32" borderId="0" applyNumberFormat="0" applyBorder="0" applyAlignment="0" applyProtection="0"/>
    <xf numFmtId="0" fontId="19" fillId="33" borderId="0" applyNumberFormat="0" applyBorder="0" applyAlignment="0" applyProtection="0"/>
    <xf numFmtId="0" fontId="19" fillId="34" borderId="0" applyNumberFormat="0" applyBorder="0" applyAlignment="0" applyProtection="0"/>
    <xf numFmtId="0" fontId="19" fillId="35" borderId="0" applyNumberFormat="0" applyBorder="0" applyAlignment="0" applyProtection="0"/>
    <xf numFmtId="0" fontId="19" fillId="31" borderId="0" applyNumberFormat="0" applyBorder="0" applyAlignment="0" applyProtection="0"/>
    <xf numFmtId="0" fontId="19" fillId="33" borderId="0" applyNumberFormat="0" applyBorder="0" applyAlignment="0" applyProtection="0"/>
    <xf numFmtId="0" fontId="19" fillId="36" borderId="0" applyNumberFormat="0" applyBorder="0" applyAlignment="0" applyProtection="0"/>
    <xf numFmtId="0" fontId="20" fillId="37" borderId="0" applyNumberFormat="0" applyBorder="0" applyAlignment="0" applyProtection="0"/>
    <xf numFmtId="0" fontId="20" fillId="34" borderId="0" applyNumberFormat="0" applyBorder="0" applyAlignment="0" applyProtection="0"/>
    <xf numFmtId="0" fontId="20" fillId="35" borderId="0" applyNumberFormat="0" applyBorder="0" applyAlignment="0" applyProtection="0"/>
    <xf numFmtId="0" fontId="20" fillId="38" borderId="0" applyNumberFormat="0" applyBorder="0" applyAlignment="0" applyProtection="0"/>
    <xf numFmtId="0" fontId="20" fillId="8" borderId="0" applyNumberFormat="0" applyBorder="0" applyAlignment="0" applyProtection="0"/>
    <xf numFmtId="0" fontId="20" fillId="39" borderId="0" applyNumberFormat="0" applyBorder="0" applyAlignment="0" applyProtection="0"/>
    <xf numFmtId="0" fontId="20" fillId="40" borderId="0" applyNumberFormat="0" applyBorder="0" applyAlignment="0" applyProtection="0"/>
    <xf numFmtId="0" fontId="20" fillId="38" borderId="0" applyNumberFormat="0" applyBorder="0" applyAlignment="0" applyProtection="0"/>
    <xf numFmtId="0" fontId="76" fillId="0" borderId="0"/>
    <xf numFmtId="3" fontId="77" fillId="23" borderId="12">
      <alignment horizontal="center"/>
      <protection locked="0"/>
    </xf>
    <xf numFmtId="3" fontId="77" fillId="23" borderId="0">
      <alignment horizontal="center"/>
      <protection locked="0"/>
    </xf>
    <xf numFmtId="17" fontId="78" fillId="23" borderId="12">
      <alignment horizontal="center"/>
      <protection locked="0"/>
    </xf>
    <xf numFmtId="187" fontId="2" fillId="23" borderId="12">
      <alignment horizontal="right"/>
      <protection locked="0"/>
    </xf>
    <xf numFmtId="0" fontId="79" fillId="0" borderId="0" applyNumberFormat="0" applyFill="0" applyBorder="0" applyAlignment="0" applyProtection="0"/>
    <xf numFmtId="182" fontId="2" fillId="0" borderId="0" applyFill="0" applyBorder="0" applyAlignment="0"/>
    <xf numFmtId="188" fontId="71" fillId="0" borderId="0" applyFill="0" applyBorder="0" applyAlignment="0"/>
    <xf numFmtId="189" fontId="71" fillId="0" borderId="0" applyFill="0" applyBorder="0" applyAlignment="0"/>
    <xf numFmtId="190" fontId="71" fillId="0" borderId="0" applyFill="0" applyBorder="0" applyAlignment="0"/>
    <xf numFmtId="0" fontId="40" fillId="0" borderId="0" applyFill="0" applyBorder="0" applyAlignment="0"/>
    <xf numFmtId="182" fontId="2" fillId="0" borderId="0" applyFill="0" applyBorder="0" applyAlignment="0"/>
    <xf numFmtId="0" fontId="40" fillId="0" borderId="0" applyFill="0" applyBorder="0" applyAlignment="0"/>
    <xf numFmtId="188" fontId="71" fillId="0" borderId="0" applyFill="0" applyBorder="0" applyAlignment="0"/>
    <xf numFmtId="0" fontId="22" fillId="7" borderId="1" applyNumberFormat="0" applyAlignment="0" applyProtection="0"/>
    <xf numFmtId="38" fontId="93" fillId="0" borderId="0" applyFont="0" applyFill="0" applyBorder="0" applyAlignment="0" applyProtection="0"/>
    <xf numFmtId="40" fontId="93" fillId="0" borderId="0" applyFont="0" applyFill="0" applyBorder="0" applyAlignment="0" applyProtection="0"/>
    <xf numFmtId="191" fontId="94" fillId="0" borderId="0"/>
    <xf numFmtId="0" fontId="71" fillId="0" borderId="0"/>
    <xf numFmtId="43" fontId="71" fillId="0" borderId="0" applyFont="0" applyFill="0" applyBorder="0" applyAlignment="0" applyProtection="0"/>
    <xf numFmtId="182" fontId="2" fillId="0" borderId="0" applyFont="0" applyFill="0" applyBorder="0" applyAlignment="0" applyProtection="0"/>
    <xf numFmtId="164" fontId="2" fillId="0" borderId="0" applyFont="0" applyFill="0" applyBorder="0" applyAlignment="0" applyProtection="0"/>
    <xf numFmtId="8" fontId="79" fillId="0" borderId="12"/>
    <xf numFmtId="175" fontId="80" fillId="0" borderId="0" applyFill="0" applyBorder="0">
      <protection locked="0"/>
    </xf>
    <xf numFmtId="188" fontId="71" fillId="0" borderId="0" applyFont="0" applyFill="0" applyBorder="0" applyAlignment="0" applyProtection="0"/>
    <xf numFmtId="183" fontId="81" fillId="0" borderId="0" applyFill="0" applyBorder="0"/>
    <xf numFmtId="183" fontId="80" fillId="0" borderId="0" applyFill="0" applyBorder="0">
      <protection locked="0"/>
    </xf>
    <xf numFmtId="189" fontId="71" fillId="0" borderId="0" applyFont="0" applyFill="0" applyBorder="0" applyAlignment="0" applyProtection="0"/>
    <xf numFmtId="187" fontId="2" fillId="23" borderId="12">
      <alignment horizontal="right"/>
      <protection locked="0"/>
    </xf>
    <xf numFmtId="184" fontId="81" fillId="0" borderId="0" applyFill="0" applyBorder="0"/>
    <xf numFmtId="14" fontId="40" fillId="0" borderId="0" applyFill="0" applyBorder="0" applyAlignment="0"/>
    <xf numFmtId="15" fontId="80" fillId="0" borderId="0" applyFill="0" applyBorder="0">
      <protection locked="0"/>
    </xf>
    <xf numFmtId="1" fontId="81" fillId="0" borderId="0" applyFill="0" applyBorder="0">
      <alignment horizontal="right"/>
    </xf>
    <xf numFmtId="2" fontId="81" fillId="0" borderId="0" applyFill="0" applyBorder="0">
      <alignment horizontal="right"/>
    </xf>
    <xf numFmtId="2" fontId="80" fillId="0" borderId="0" applyFill="0" applyBorder="0">
      <protection locked="0"/>
    </xf>
    <xf numFmtId="168" fontId="81" fillId="0" borderId="0" applyFill="0" applyBorder="0">
      <alignment horizontal="right"/>
    </xf>
    <xf numFmtId="168" fontId="80" fillId="0" borderId="0" applyFill="0" applyBorder="0">
      <protection locked="0"/>
    </xf>
    <xf numFmtId="192" fontId="71" fillId="0" borderId="0" applyFont="0" applyFill="0" applyBorder="0" applyAlignment="0" applyProtection="0"/>
    <xf numFmtId="193" fontId="71" fillId="0" borderId="0" applyFont="0" applyFill="0" applyBorder="0" applyAlignment="0" applyProtection="0"/>
    <xf numFmtId="9" fontId="2" fillId="0" borderId="0"/>
    <xf numFmtId="38" fontId="93" fillId="0" borderId="0" applyFont="0" applyFill="0" applyBorder="0" applyAlignment="0" applyProtection="0"/>
    <xf numFmtId="40" fontId="93" fillId="0" borderId="0" applyFont="0" applyFill="0" applyBorder="0" applyAlignment="0" applyProtection="0"/>
    <xf numFmtId="0" fontId="95" fillId="0" borderId="0" applyNumberFormat="0"/>
    <xf numFmtId="182" fontId="2" fillId="0" borderId="0" applyFill="0" applyBorder="0" applyAlignment="0"/>
    <xf numFmtId="188" fontId="71" fillId="0" borderId="0" applyFill="0" applyBorder="0" applyAlignment="0"/>
    <xf numFmtId="182" fontId="2" fillId="0" borderId="0" applyFill="0" applyBorder="0" applyAlignment="0"/>
    <xf numFmtId="0" fontId="78" fillId="0" borderId="0" applyFill="0" applyBorder="0" applyAlignment="0"/>
    <xf numFmtId="188" fontId="71" fillId="0" borderId="0" applyFill="0" applyBorder="0" applyAlignment="0"/>
    <xf numFmtId="38" fontId="10" fillId="14" borderId="0" applyNumberFormat="0" applyBorder="0" applyAlignment="0" applyProtection="0"/>
    <xf numFmtId="9" fontId="78" fillId="23" borderId="0">
      <alignment horizontal="right"/>
      <protection locked="0"/>
    </xf>
    <xf numFmtId="0" fontId="71" fillId="41" borderId="0"/>
    <xf numFmtId="0" fontId="5" fillId="0" borderId="44" applyNumberFormat="0" applyAlignment="0" applyProtection="0">
      <alignment horizontal="left" vertical="center"/>
    </xf>
    <xf numFmtId="0" fontId="5" fillId="0" borderId="14">
      <alignment horizontal="left" vertical="center"/>
    </xf>
    <xf numFmtId="0" fontId="82" fillId="0" borderId="0" applyNumberFormat="0" applyFill="0" applyBorder="0"/>
    <xf numFmtId="0" fontId="83" fillId="0" borderId="0" applyNumberFormat="0" applyFill="0" applyBorder="0"/>
    <xf numFmtId="175" fontId="84" fillId="0" borderId="0" applyFill="0" applyBorder="0"/>
    <xf numFmtId="175" fontId="81" fillId="0" borderId="0" applyFill="0" applyBorder="0"/>
    <xf numFmtId="0" fontId="96" fillId="0" borderId="17" applyBorder="0"/>
    <xf numFmtId="41" fontId="74" fillId="14" borderId="0" applyFont="0" applyBorder="0" applyAlignment="0"/>
    <xf numFmtId="174" fontId="74" fillId="14" borderId="0" applyFont="0" applyBorder="0" applyAlignment="0"/>
    <xf numFmtId="182" fontId="71" fillId="19" borderId="0" applyFont="0" applyBorder="0">
      <alignment horizontal="right"/>
    </xf>
    <xf numFmtId="177" fontId="2" fillId="23" borderId="12">
      <alignment horizontal="center"/>
      <protection locked="0"/>
    </xf>
    <xf numFmtId="15" fontId="77" fillId="28" borderId="45"/>
    <xf numFmtId="185" fontId="77" fillId="23" borderId="45"/>
    <xf numFmtId="10" fontId="10" fillId="19" borderId="12" applyNumberFormat="0" applyBorder="0" applyAlignment="0" applyProtection="0"/>
    <xf numFmtId="165" fontId="71" fillId="17" borderId="0" applyFont="0" applyBorder="0" applyAlignment="0">
      <alignment horizontal="right"/>
      <protection locked="0"/>
    </xf>
    <xf numFmtId="10" fontId="71" fillId="17" borderId="0" applyFont="0" applyBorder="0">
      <alignment horizontal="right"/>
      <protection locked="0"/>
    </xf>
    <xf numFmtId="10" fontId="74" fillId="42" borderId="0" applyBorder="0" applyAlignment="0">
      <protection locked="0"/>
    </xf>
    <xf numFmtId="166" fontId="71" fillId="18" borderId="0" applyFont="0" applyBorder="0">
      <alignment horizontal="right"/>
      <protection locked="0"/>
    </xf>
    <xf numFmtId="10" fontId="4" fillId="18" borderId="0" applyFont="0" applyBorder="0" applyAlignment="0">
      <alignment horizontal="left"/>
      <protection locked="0"/>
    </xf>
    <xf numFmtId="165" fontId="71" fillId="19" borderId="0" applyFont="0" applyBorder="0">
      <alignment horizontal="right"/>
      <protection locked="0"/>
    </xf>
    <xf numFmtId="9" fontId="4" fillId="19" borderId="0" applyFont="0" applyBorder="0">
      <alignment horizontal="right"/>
      <protection locked="0"/>
    </xf>
    <xf numFmtId="182" fontId="2" fillId="0" borderId="0" applyFill="0" applyBorder="0" applyAlignment="0"/>
    <xf numFmtId="188" fontId="71" fillId="0" borderId="0" applyFill="0" applyBorder="0" applyAlignment="0"/>
    <xf numFmtId="182" fontId="2" fillId="0" borderId="0" applyFill="0" applyBorder="0" applyAlignment="0"/>
    <xf numFmtId="0" fontId="97" fillId="0" borderId="0" applyFill="0" applyBorder="0" applyAlignment="0"/>
    <xf numFmtId="188" fontId="71" fillId="0" borderId="0" applyFill="0" applyBorder="0" applyAlignment="0"/>
    <xf numFmtId="190" fontId="71" fillId="0" borderId="0"/>
    <xf numFmtId="174" fontId="73" fillId="14" borderId="0" applyFont="0" applyBorder="0" applyAlignment="0"/>
    <xf numFmtId="0" fontId="72" fillId="43" borderId="0"/>
    <xf numFmtId="0" fontId="98" fillId="0" borderId="0" applyNumberFormat="0"/>
    <xf numFmtId="8" fontId="93" fillId="0" borderId="0" applyFont="0" applyFill="0" applyBorder="0" applyAlignment="0" applyProtection="0"/>
    <xf numFmtId="179" fontId="71" fillId="0" borderId="0" applyFont="0" applyFill="0" applyBorder="0" applyAlignment="0" applyProtection="0"/>
    <xf numFmtId="181" fontId="71" fillId="0" borderId="0" applyFont="0" applyFill="0" applyBorder="0" applyAlignment="0" applyProtection="0"/>
    <xf numFmtId="0" fontId="38" fillId="44" borderId="0"/>
    <xf numFmtId="8" fontId="93" fillId="0" borderId="0" applyFont="0" applyFill="0" applyBorder="0" applyAlignment="0" applyProtection="0"/>
    <xf numFmtId="178" fontId="71" fillId="0" borderId="0" applyFont="0" applyFill="0" applyBorder="0" applyAlignment="0" applyProtection="0"/>
    <xf numFmtId="180" fontId="71" fillId="0" borderId="0" applyFont="0" applyFill="0" applyBorder="0" applyAlignment="0" applyProtection="0"/>
    <xf numFmtId="37" fontId="85" fillId="0" borderId="0"/>
    <xf numFmtId="0" fontId="86" fillId="0" borderId="0"/>
    <xf numFmtId="0" fontId="2" fillId="0" borderId="0" applyNumberFormat="0" applyFont="0" applyFill="0" applyBorder="0" applyProtection="0"/>
    <xf numFmtId="0" fontId="80" fillId="0" borderId="0" applyFill="0" applyBorder="0">
      <protection locked="0"/>
    </xf>
    <xf numFmtId="0" fontId="93" fillId="0" borderId="0"/>
    <xf numFmtId="0" fontId="71" fillId="4" borderId="7" applyNumberFormat="0" applyFont="0" applyAlignment="0" applyProtection="0"/>
    <xf numFmtId="0" fontId="32" fillId="7" borderId="8" applyNumberFormat="0" applyAlignment="0" applyProtection="0"/>
    <xf numFmtId="0" fontId="99" fillId="0" borderId="0"/>
    <xf numFmtId="0" fontId="2" fillId="0" borderId="0" applyFont="0" applyFill="0" applyBorder="0" applyAlignment="0" applyProtection="0"/>
    <xf numFmtId="194" fontId="94" fillId="0" borderId="0" applyFont="0" applyFill="0" applyBorder="0" applyAlignment="0" applyProtection="0"/>
    <xf numFmtId="10" fontId="71" fillId="0" borderId="0" applyFont="0" applyFill="0" applyBorder="0" applyAlignment="0" applyProtection="0"/>
    <xf numFmtId="176" fontId="80" fillId="0" borderId="0" applyFill="0" applyBorder="0">
      <protection locked="0"/>
    </xf>
    <xf numFmtId="10" fontId="71" fillId="0" borderId="0" applyFont="0" applyFill="0" applyBorder="0" applyAlignment="0" applyProtection="0"/>
    <xf numFmtId="9" fontId="2" fillId="0" borderId="0" applyFont="0" applyFill="0" applyBorder="0" applyAlignment="0" applyProtection="0"/>
    <xf numFmtId="0" fontId="100" fillId="0" borderId="17" applyBorder="0"/>
    <xf numFmtId="0" fontId="101" fillId="0" borderId="0"/>
    <xf numFmtId="0" fontId="102" fillId="0" borderId="0" applyNumberFormat="0"/>
    <xf numFmtId="182" fontId="2" fillId="0" borderId="0" applyFill="0" applyBorder="0" applyAlignment="0"/>
    <xf numFmtId="188" fontId="71" fillId="0" borderId="0" applyFill="0" applyBorder="0" applyAlignment="0"/>
    <xf numFmtId="182" fontId="2" fillId="0" borderId="0" applyFill="0" applyBorder="0" applyAlignment="0"/>
    <xf numFmtId="0" fontId="53" fillId="0" borderId="0" applyFill="0" applyBorder="0" applyAlignment="0"/>
    <xf numFmtId="188" fontId="71" fillId="0" borderId="0" applyFill="0" applyBorder="0" applyAlignment="0"/>
    <xf numFmtId="0" fontId="87" fillId="0" borderId="0" applyNumberFormat="0" applyFont="0" applyFill="0" applyBorder="0" applyAlignment="0" applyProtection="0">
      <alignment horizontal="left"/>
    </xf>
    <xf numFmtId="0" fontId="75" fillId="0" borderId="46"/>
    <xf numFmtId="186" fontId="78" fillId="0" borderId="12">
      <alignment horizontal="right"/>
    </xf>
    <xf numFmtId="0" fontId="71" fillId="0" borderId="0"/>
    <xf numFmtId="0" fontId="103" fillId="0" borderId="0"/>
    <xf numFmtId="0" fontId="38" fillId="45" borderId="0"/>
    <xf numFmtId="0" fontId="73" fillId="0" borderId="47"/>
    <xf numFmtId="165" fontId="77" fillId="23" borderId="0">
      <alignment horizontal="center"/>
      <protection locked="0"/>
    </xf>
    <xf numFmtId="0" fontId="88" fillId="0" borderId="0" applyFill="0" applyBorder="0" applyAlignment="0"/>
    <xf numFmtId="49" fontId="40" fillId="0" borderId="0" applyFill="0" applyBorder="0" applyAlignment="0"/>
    <xf numFmtId="0" fontId="40" fillId="0" borderId="0" applyFill="0" applyBorder="0" applyAlignment="0"/>
    <xf numFmtId="0" fontId="40" fillId="0" borderId="0" applyFill="0" applyBorder="0" applyAlignment="0"/>
    <xf numFmtId="40" fontId="89" fillId="0" borderId="0"/>
    <xf numFmtId="0" fontId="104" fillId="0" borderId="0" applyNumberFormat="0" applyFill="0" applyBorder="0" applyAlignment="0" applyProtection="0"/>
    <xf numFmtId="0" fontId="90" fillId="46" borderId="0"/>
    <xf numFmtId="0" fontId="34" fillId="0" borderId="48" applyNumberFormat="0" applyFill="0" applyAlignment="0" applyProtection="0"/>
    <xf numFmtId="175" fontId="91" fillId="0" borderId="14" applyFill="0"/>
    <xf numFmtId="175" fontId="91" fillId="0" borderId="25" applyFill="0"/>
    <xf numFmtId="175" fontId="81" fillId="0" borderId="14" applyFill="0"/>
    <xf numFmtId="175" fontId="81" fillId="0" borderId="25" applyFill="0"/>
    <xf numFmtId="41" fontId="71" fillId="0" borderId="0" applyFont="0" applyFill="0" applyBorder="0" applyAlignment="0" applyProtection="0"/>
    <xf numFmtId="43" fontId="71" fillId="0" borderId="0" applyFont="0" applyFill="0" applyBorder="0" applyAlignment="0" applyProtection="0"/>
    <xf numFmtId="186" fontId="78" fillId="18" borderId="12">
      <alignment horizontal="right"/>
    </xf>
    <xf numFmtId="186" fontId="78" fillId="0" borderId="12">
      <alignment horizontal="right"/>
    </xf>
    <xf numFmtId="42" fontId="71" fillId="0" borderId="0" applyFont="0" applyFill="0" applyBorder="0" applyAlignment="0" applyProtection="0"/>
    <xf numFmtId="44" fontId="71" fillId="0" borderId="0" applyFont="0" applyFill="0" applyBorder="0" applyAlignment="0" applyProtection="0"/>
    <xf numFmtId="0" fontId="105" fillId="0" borderId="0"/>
    <xf numFmtId="195" fontId="71" fillId="0" borderId="0" applyFont="0" applyFill="0" applyBorder="0" applyAlignment="0" applyProtection="0"/>
    <xf numFmtId="196" fontId="71" fillId="0" borderId="0" applyFont="0" applyFill="0" applyBorder="0" applyAlignment="0" applyProtection="0"/>
    <xf numFmtId="0" fontId="92" fillId="0" borderId="0" applyNumberFormat="0" applyFill="0" applyBorder="0"/>
    <xf numFmtId="0" fontId="99" fillId="0" borderId="0"/>
    <xf numFmtId="43" fontId="71" fillId="0" borderId="0" applyFont="0" applyFill="0" applyBorder="0" applyAlignment="0" applyProtection="0"/>
    <xf numFmtId="177" fontId="2" fillId="23" borderId="12">
      <alignment horizontal="center"/>
      <protection locked="0"/>
    </xf>
    <xf numFmtId="177" fontId="2" fillId="23" borderId="12">
      <alignment horizontal="center"/>
      <protection locked="0"/>
    </xf>
    <xf numFmtId="43" fontId="71" fillId="0" borderId="0" applyFont="0" applyFill="0" applyBorder="0" applyAlignment="0" applyProtection="0"/>
    <xf numFmtId="0" fontId="1" fillId="0" borderId="0"/>
    <xf numFmtId="0" fontId="106" fillId="20" borderId="0"/>
  </cellStyleXfs>
  <cellXfs count="905">
    <xf numFmtId="0" fontId="0" fillId="0" borderId="0" xfId="0"/>
    <xf numFmtId="0" fontId="3" fillId="20" borderId="0" xfId="45" applyFont="1"/>
    <xf numFmtId="0" fontId="2" fillId="20" borderId="0" xfId="45"/>
    <xf numFmtId="0" fontId="4" fillId="20" borderId="0" xfId="45" applyFont="1"/>
    <xf numFmtId="2" fontId="9" fillId="20" borderId="0" xfId="45" applyNumberFormat="1" applyFont="1" applyBorder="1" applyAlignment="1" applyProtection="1">
      <alignment horizontal="left"/>
    </xf>
    <xf numFmtId="0" fontId="10" fillId="20" borderId="0" xfId="45" applyFont="1" applyAlignment="1" applyProtection="1">
      <protection locked="0"/>
    </xf>
    <xf numFmtId="0" fontId="10" fillId="20" borderId="0" xfId="45" applyFont="1" applyProtection="1">
      <protection locked="0"/>
    </xf>
    <xf numFmtId="0" fontId="9" fillId="20" borderId="0" xfId="45" applyFont="1"/>
    <xf numFmtId="0" fontId="2" fillId="20" borderId="0" xfId="45" applyAlignment="1"/>
    <xf numFmtId="0" fontId="11" fillId="21" borderId="12" xfId="45" applyFont="1" applyFill="1" applyBorder="1"/>
    <xf numFmtId="0" fontId="12" fillId="21" borderId="12" xfId="45" applyFont="1" applyFill="1" applyBorder="1"/>
    <xf numFmtId="0" fontId="12" fillId="20" borderId="0" xfId="45" applyFont="1"/>
    <xf numFmtId="0" fontId="11" fillId="21" borderId="13" xfId="45" applyFont="1" applyFill="1" applyBorder="1"/>
    <xf numFmtId="0" fontId="12" fillId="21" borderId="14" xfId="45" applyFont="1" applyFill="1" applyBorder="1"/>
    <xf numFmtId="0" fontId="14" fillId="20" borderId="0" xfId="43" applyFont="1"/>
    <xf numFmtId="0" fontId="14" fillId="20" borderId="0" xfId="43" applyFont="1" applyFill="1" applyBorder="1"/>
    <xf numFmtId="0" fontId="14" fillId="20" borderId="0" xfId="43" applyFont="1" applyFill="1"/>
    <xf numFmtId="0" fontId="16" fillId="20" borderId="0" xfId="43" applyFont="1" applyFill="1" applyBorder="1" applyAlignment="1">
      <alignment vertical="center"/>
    </xf>
    <xf numFmtId="0" fontId="16" fillId="20" borderId="0" xfId="43" applyFont="1" applyFill="1" applyBorder="1" applyAlignment="1"/>
    <xf numFmtId="0" fontId="17" fillId="20" borderId="0" xfId="43" applyFont="1" applyFill="1" applyBorder="1" applyAlignment="1">
      <alignment vertical="center"/>
    </xf>
    <xf numFmtId="0" fontId="17" fillId="20" borderId="0" xfId="43" applyFont="1" applyFill="1" applyBorder="1" applyAlignment="1"/>
    <xf numFmtId="0" fontId="14" fillId="19" borderId="0" xfId="43" applyFont="1" applyFill="1" applyBorder="1"/>
    <xf numFmtId="0" fontId="14" fillId="20" borderId="0" xfId="43" applyFont="1" applyFill="1" applyBorder="1" applyAlignment="1">
      <alignment vertical="center"/>
    </xf>
    <xf numFmtId="0" fontId="14" fillId="20" borderId="0" xfId="43" applyFont="1" applyAlignment="1">
      <alignment vertical="center"/>
    </xf>
    <xf numFmtId="0" fontId="5" fillId="20" borderId="0" xfId="43" applyFont="1" applyFill="1" applyBorder="1" applyAlignment="1">
      <alignment vertical="center"/>
    </xf>
    <xf numFmtId="0" fontId="14" fillId="20" borderId="0" xfId="43" applyFont="1" applyFill="1" applyAlignment="1">
      <alignment vertical="center"/>
    </xf>
    <xf numFmtId="0" fontId="3" fillId="20" borderId="0" xfId="48" applyFont="1"/>
    <xf numFmtId="0" fontId="37" fillId="20" borderId="0" xfId="47" applyFont="1" applyFill="1" applyBorder="1" applyAlignment="1"/>
    <xf numFmtId="0" fontId="2" fillId="20" borderId="0" xfId="48"/>
    <xf numFmtId="0" fontId="3" fillId="0" borderId="0" xfId="48" applyFont="1" applyFill="1" applyAlignment="1"/>
    <xf numFmtId="0" fontId="8" fillId="20" borderId="0" xfId="48" applyFont="1"/>
    <xf numFmtId="168" fontId="38" fillId="21" borderId="12" xfId="48" quotePrefix="1" applyNumberFormat="1" applyFont="1" applyFill="1" applyBorder="1" applyAlignment="1">
      <alignment horizontal="center" vertical="center" wrapText="1"/>
    </xf>
    <xf numFmtId="49" fontId="38" fillId="21" borderId="12" xfId="48" applyNumberFormat="1" applyFont="1" applyFill="1" applyBorder="1" applyAlignment="1">
      <alignment horizontal="center" vertical="center" wrapText="1"/>
    </xf>
    <xf numFmtId="2" fontId="38" fillId="21" borderId="12" xfId="48" applyNumberFormat="1" applyFont="1" applyFill="1" applyBorder="1" applyAlignment="1">
      <alignment horizontal="center" vertical="center" wrapText="1"/>
    </xf>
    <xf numFmtId="165" fontId="38" fillId="21" borderId="12" xfId="48" applyNumberFormat="1" applyFont="1" applyFill="1" applyBorder="1" applyAlignment="1">
      <alignment horizontal="center" vertical="center" wrapText="1"/>
    </xf>
    <xf numFmtId="167" fontId="13" fillId="21" borderId="23" xfId="30" applyNumberFormat="1" applyFont="1" applyFill="1" applyBorder="1" applyAlignment="1">
      <alignment horizontal="center" vertical="center"/>
    </xf>
    <xf numFmtId="0" fontId="5" fillId="20" borderId="0" xfId="48" applyFont="1"/>
    <xf numFmtId="49" fontId="38" fillId="22" borderId="12" xfId="48" applyNumberFormat="1" applyFont="1" applyFill="1" applyBorder="1"/>
    <xf numFmtId="0" fontId="7" fillId="21" borderId="27" xfId="48" applyFont="1" applyFill="1" applyBorder="1" applyAlignment="1">
      <alignment horizontal="left" indent="1"/>
    </xf>
    <xf numFmtId="0" fontId="8" fillId="21" borderId="28" xfId="48" applyFont="1" applyFill="1" applyBorder="1" applyAlignment="1"/>
    <xf numFmtId="0" fontId="8" fillId="21" borderId="28" xfId="48" applyFont="1" applyFill="1" applyBorder="1"/>
    <xf numFmtId="0" fontId="8" fillId="21" borderId="29" xfId="48" applyFont="1" applyFill="1" applyBorder="1"/>
    <xf numFmtId="0" fontId="6" fillId="21" borderId="10" xfId="48" applyFont="1" applyFill="1" applyBorder="1" applyAlignment="1">
      <alignment horizontal="left" indent="1"/>
    </xf>
    <xf numFmtId="0" fontId="13" fillId="21" borderId="0" xfId="48" applyFont="1" applyFill="1" applyBorder="1" applyAlignment="1">
      <alignment horizontal="right" indent="1"/>
    </xf>
    <xf numFmtId="0" fontId="13" fillId="21" borderId="11" xfId="48" applyFont="1" applyFill="1" applyBorder="1" applyAlignment="1" applyProtection="1">
      <protection locked="0"/>
    </xf>
    <xf numFmtId="0" fontId="13" fillId="21" borderId="0" xfId="48" applyFont="1" applyFill="1" applyBorder="1"/>
    <xf numFmtId="0" fontId="8" fillId="21" borderId="11" xfId="48" applyFont="1" applyFill="1" applyBorder="1" applyProtection="1">
      <protection locked="0"/>
    </xf>
    <xf numFmtId="0" fontId="8" fillId="21" borderId="11" xfId="48" applyFont="1" applyFill="1" applyBorder="1"/>
    <xf numFmtId="0" fontId="8" fillId="21" borderId="11" xfId="48" applyFont="1" applyFill="1" applyBorder="1" applyAlignment="1" applyProtection="1">
      <protection locked="0"/>
    </xf>
    <xf numFmtId="0" fontId="7" fillId="21" borderId="10" xfId="48" applyFont="1" applyFill="1" applyBorder="1" applyAlignment="1">
      <alignment horizontal="left" indent="1"/>
    </xf>
    <xf numFmtId="0" fontId="7" fillId="21" borderId="16" xfId="48" applyFont="1" applyFill="1" applyBorder="1" applyAlignment="1">
      <alignment horizontal="left" indent="1"/>
    </xf>
    <xf numFmtId="0" fontId="8" fillId="21" borderId="17" xfId="48" applyFont="1" applyFill="1" applyBorder="1" applyAlignment="1"/>
    <xf numFmtId="0" fontId="8" fillId="21" borderId="17" xfId="48" applyFont="1" applyFill="1" applyBorder="1"/>
    <xf numFmtId="0" fontId="8" fillId="21" borderId="18" xfId="48" applyFont="1" applyFill="1" applyBorder="1"/>
    <xf numFmtId="0" fontId="3" fillId="20" borderId="0" xfId="50" applyFont="1"/>
    <xf numFmtId="0" fontId="2" fillId="20" borderId="0" xfId="50"/>
    <xf numFmtId="167" fontId="4" fillId="20" borderId="0" xfId="50" applyNumberFormat="1" applyFont="1" applyBorder="1" applyAlignment="1">
      <alignment horizontal="left"/>
    </xf>
    <xf numFmtId="49" fontId="8" fillId="20" borderId="0" xfId="50" applyNumberFormat="1" applyFont="1"/>
    <xf numFmtId="2" fontId="8" fillId="20" borderId="0" xfId="50" applyNumberFormat="1" applyFont="1" applyBorder="1"/>
    <xf numFmtId="165" fontId="8" fillId="20" borderId="0" xfId="50" applyNumberFormat="1" applyFont="1" applyBorder="1"/>
    <xf numFmtId="39" fontId="8" fillId="20" borderId="0" xfId="50" applyNumberFormat="1" applyFont="1"/>
    <xf numFmtId="0" fontId="8" fillId="20" borderId="0" xfId="50" applyFont="1"/>
    <xf numFmtId="49" fontId="38" fillId="21" borderId="12" xfId="50" applyNumberFormat="1" applyFont="1" applyFill="1" applyBorder="1" applyAlignment="1">
      <alignment horizontal="center" vertical="center" wrapText="1"/>
    </xf>
    <xf numFmtId="165" fontId="38" fillId="21" borderId="12" xfId="50" applyNumberFormat="1" applyFont="1" applyFill="1" applyBorder="1" applyAlignment="1">
      <alignment horizontal="center" vertical="center" wrapText="1"/>
    </xf>
    <xf numFmtId="0" fontId="5" fillId="20" borderId="0" xfId="50" applyFont="1"/>
    <xf numFmtId="168" fontId="38" fillId="21" borderId="12" xfId="50" quotePrefix="1" applyNumberFormat="1" applyFont="1" applyFill="1" applyBorder="1" applyAlignment="1">
      <alignment horizontal="center" vertical="center" wrapText="1"/>
    </xf>
    <xf numFmtId="2" fontId="38" fillId="21" borderId="12" xfId="50" applyNumberFormat="1" applyFont="1" applyFill="1" applyBorder="1" applyAlignment="1">
      <alignment horizontal="center" vertical="center" wrapText="1"/>
    </xf>
    <xf numFmtId="49" fontId="13" fillId="21" borderId="12" xfId="50" applyNumberFormat="1" applyFont="1" applyFill="1" applyBorder="1" applyAlignment="1"/>
    <xf numFmtId="49" fontId="13" fillId="22" borderId="12" xfId="50" applyNumberFormat="1" applyFont="1" applyFill="1" applyBorder="1"/>
    <xf numFmtId="169" fontId="39" fillId="14" borderId="12" xfId="50" applyNumberFormat="1" applyFont="1" applyFill="1" applyBorder="1" applyAlignment="1">
      <alignment horizontal="center"/>
    </xf>
    <xf numFmtId="49" fontId="13" fillId="21" borderId="12" xfId="50" applyNumberFormat="1" applyFont="1" applyFill="1" applyBorder="1" applyAlignment="1">
      <alignment horizontal="left" vertical="center" wrapText="1"/>
    </xf>
    <xf numFmtId="0" fontId="3" fillId="20" borderId="0" xfId="49" applyFont="1"/>
    <xf numFmtId="0" fontId="2" fillId="20" borderId="0" xfId="49"/>
    <xf numFmtId="0" fontId="5" fillId="20" borderId="0" xfId="49" applyFont="1"/>
    <xf numFmtId="0" fontId="8" fillId="19" borderId="12" xfId="46" applyFont="1" applyFill="1" applyBorder="1" applyAlignment="1">
      <alignment horizontal="right" vertical="center" wrapText="1"/>
    </xf>
    <xf numFmtId="0" fontId="13" fillId="22" borderId="12" xfId="46" applyFont="1" applyFill="1" applyBorder="1" applyAlignment="1">
      <alignment horizontal="left" vertical="center" wrapText="1"/>
    </xf>
    <xf numFmtId="0" fontId="39" fillId="14" borderId="12" xfId="46" applyFont="1" applyFill="1" applyBorder="1" applyAlignment="1">
      <alignment horizontal="right" vertical="center" wrapText="1"/>
    </xf>
    <xf numFmtId="0" fontId="41" fillId="20" borderId="0" xfId="46" applyFont="1"/>
    <xf numFmtId="0" fontId="3" fillId="20" borderId="0" xfId="46" applyFont="1"/>
    <xf numFmtId="0" fontId="3" fillId="20" borderId="0" xfId="46" applyFont="1" applyAlignment="1">
      <alignment horizontal="left"/>
    </xf>
    <xf numFmtId="0" fontId="5" fillId="20" borderId="0" xfId="46" applyFont="1" applyFill="1" applyAlignment="1">
      <alignment horizontal="left" vertical="top" wrapText="1"/>
    </xf>
    <xf numFmtId="0" fontId="5" fillId="20" borderId="0" xfId="46" applyFont="1" applyBorder="1"/>
    <xf numFmtId="0" fontId="5" fillId="20" borderId="0" xfId="46" applyFont="1"/>
    <xf numFmtId="0" fontId="6" fillId="21" borderId="23" xfId="46" applyFont="1" applyFill="1" applyBorder="1" applyAlignment="1">
      <alignment vertical="top" wrapText="1"/>
    </xf>
    <xf numFmtId="0" fontId="38" fillId="21" borderId="12" xfId="46" applyFont="1" applyFill="1" applyBorder="1" applyAlignment="1">
      <alignment horizontal="center" vertical="top"/>
    </xf>
    <xf numFmtId="0" fontId="8" fillId="14" borderId="12" xfId="46" applyFont="1" applyFill="1" applyBorder="1" applyAlignment="1">
      <alignment horizontal="right" vertical="center" wrapText="1"/>
    </xf>
    <xf numFmtId="0" fontId="13" fillId="21" borderId="12" xfId="46" applyFont="1" applyFill="1" applyBorder="1" applyAlignment="1">
      <alignment horizontal="left" vertical="center" wrapText="1"/>
    </xf>
    <xf numFmtId="3" fontId="39" fillId="14" borderId="12" xfId="46" applyNumberFormat="1" applyFont="1" applyFill="1" applyBorder="1" applyAlignment="1">
      <alignment horizontal="right" vertical="center" wrapText="1"/>
    </xf>
    <xf numFmtId="0" fontId="8" fillId="14" borderId="14" xfId="46" applyFont="1" applyFill="1" applyBorder="1"/>
    <xf numFmtId="0" fontId="8" fillId="14" borderId="19" xfId="46" applyFont="1" applyFill="1" applyBorder="1"/>
    <xf numFmtId="0" fontId="38" fillId="21" borderId="12" xfId="46" applyFont="1" applyFill="1" applyBorder="1" applyAlignment="1">
      <alignment horizontal="center" wrapText="1"/>
    </xf>
    <xf numFmtId="0" fontId="8" fillId="19" borderId="12" xfId="46" applyFont="1" applyFill="1" applyBorder="1"/>
    <xf numFmtId="0" fontId="13" fillId="22" borderId="12" xfId="46" applyFont="1" applyFill="1" applyBorder="1"/>
    <xf numFmtId="0" fontId="2" fillId="20" borderId="0" xfId="46"/>
    <xf numFmtId="0" fontId="13" fillId="20" borderId="0" xfId="46" applyFont="1"/>
    <xf numFmtId="0" fontId="8" fillId="20" borderId="0" xfId="46" applyFont="1"/>
    <xf numFmtId="0" fontId="4" fillId="20" borderId="0" xfId="46" applyFont="1" applyFill="1" applyBorder="1" applyAlignment="1">
      <alignment horizontal="center" vertical="top" wrapText="1"/>
    </xf>
    <xf numFmtId="0" fontId="41" fillId="20" borderId="0" xfId="46" applyFont="1" applyBorder="1" applyAlignment="1"/>
    <xf numFmtId="0" fontId="2" fillId="20" borderId="0" xfId="46" applyAlignment="1">
      <alignment horizontal="center" vertical="top" wrapText="1"/>
    </xf>
    <xf numFmtId="0" fontId="13" fillId="21" borderId="12" xfId="46" applyFont="1" applyFill="1" applyBorder="1" applyAlignment="1">
      <alignment horizontal="center" vertical="center" wrapText="1"/>
    </xf>
    <xf numFmtId="0" fontId="40" fillId="19" borderId="12" xfId="46" applyFont="1" applyFill="1" applyBorder="1" applyAlignment="1">
      <alignment horizontal="right" vertical="center" wrapText="1"/>
    </xf>
    <xf numFmtId="0" fontId="40" fillId="14" borderId="12" xfId="46" applyFont="1" applyFill="1" applyBorder="1" applyAlignment="1">
      <alignment horizontal="right" vertical="center" wrapText="1"/>
    </xf>
    <xf numFmtId="0" fontId="38" fillId="22" borderId="12" xfId="46" applyFont="1" applyFill="1" applyBorder="1" applyAlignment="1">
      <alignment horizontal="right" vertical="center" wrapText="1"/>
    </xf>
    <xf numFmtId="0" fontId="47" fillId="20" borderId="0" xfId="46" applyFont="1" applyFill="1" applyBorder="1" applyAlignment="1">
      <alignment vertical="top" wrapText="1"/>
    </xf>
    <xf numFmtId="0" fontId="41" fillId="20" borderId="0" xfId="46" applyFont="1" applyFill="1"/>
    <xf numFmtId="0" fontId="38" fillId="22" borderId="23" xfId="46" applyFont="1" applyFill="1" applyBorder="1" applyAlignment="1">
      <alignment horizontal="right" vertical="center" wrapText="1"/>
    </xf>
    <xf numFmtId="0" fontId="39" fillId="21" borderId="12" xfId="46" applyFont="1" applyFill="1" applyBorder="1" applyAlignment="1">
      <alignment horizontal="right" vertical="center" wrapText="1"/>
    </xf>
    <xf numFmtId="0" fontId="41" fillId="0" borderId="0" xfId="46" applyFont="1" applyFill="1" applyBorder="1" applyAlignment="1">
      <alignment horizontal="right" vertical="center" wrapText="1"/>
    </xf>
    <xf numFmtId="0" fontId="41" fillId="0" borderId="0" xfId="46" applyFont="1" applyFill="1" applyBorder="1"/>
    <xf numFmtId="0" fontId="2" fillId="20" borderId="0" xfId="45" applyAlignment="1">
      <alignment horizontal="left" vertical="center"/>
    </xf>
    <xf numFmtId="0" fontId="3" fillId="20" borderId="0" xfId="45" applyFont="1" applyFill="1" applyBorder="1" applyAlignment="1">
      <alignment horizontal="left" vertical="center" wrapText="1"/>
    </xf>
    <xf numFmtId="0" fontId="2" fillId="0" borderId="0" xfId="45" applyFill="1" applyBorder="1"/>
    <xf numFmtId="0" fontId="8" fillId="0" borderId="0" xfId="45" applyFont="1" applyFill="1" applyBorder="1" applyAlignment="1">
      <alignment horizontal="right" vertical="center" wrapText="1"/>
    </xf>
    <xf numFmtId="0" fontId="8" fillId="0" borderId="0" xfId="45" applyFont="1" applyFill="1" applyBorder="1"/>
    <xf numFmtId="0" fontId="5" fillId="20" borderId="0" xfId="45" applyFont="1" applyFill="1" applyBorder="1"/>
    <xf numFmtId="0" fontId="41" fillId="20" borderId="0" xfId="45" applyFont="1" applyFill="1"/>
    <xf numFmtId="0" fontId="41" fillId="20" borderId="0" xfId="45" applyFont="1"/>
    <xf numFmtId="0" fontId="5" fillId="20" borderId="0" xfId="45" applyFont="1"/>
    <xf numFmtId="0" fontId="38" fillId="21" borderId="12" xfId="45" applyFont="1" applyFill="1" applyBorder="1" applyAlignment="1">
      <alignment horizontal="center" vertical="top" wrapText="1"/>
    </xf>
    <xf numFmtId="0" fontId="40" fillId="19" borderId="12" xfId="45" applyFont="1" applyFill="1" applyBorder="1" applyAlignment="1">
      <alignment horizontal="right" vertical="center" wrapText="1"/>
    </xf>
    <xf numFmtId="3" fontId="8" fillId="19" borderId="12" xfId="45" applyNumberFormat="1" applyFont="1" applyFill="1" applyBorder="1"/>
    <xf numFmtId="3" fontId="8" fillId="14" borderId="12" xfId="45" applyNumberFormat="1" applyFont="1" applyFill="1" applyBorder="1"/>
    <xf numFmtId="0" fontId="38" fillId="22" borderId="12" xfId="45" applyFont="1" applyFill="1" applyBorder="1" applyAlignment="1">
      <alignment horizontal="right"/>
    </xf>
    <xf numFmtId="3" fontId="40" fillId="14" borderId="12" xfId="45" applyNumberFormat="1" applyFont="1" applyFill="1" applyBorder="1"/>
    <xf numFmtId="3" fontId="8" fillId="19" borderId="12" xfId="45" applyNumberFormat="1" applyFont="1" applyFill="1" applyBorder="1" applyAlignment="1">
      <alignment horizontal="right" vertical="center" wrapText="1"/>
    </xf>
    <xf numFmtId="3" fontId="8" fillId="14" borderId="12" xfId="45" applyNumberFormat="1" applyFont="1" applyFill="1" applyBorder="1" applyAlignment="1">
      <alignment horizontal="right" vertical="center" wrapText="1"/>
    </xf>
    <xf numFmtId="3" fontId="39" fillId="14" borderId="12" xfId="45" applyNumberFormat="1" applyFont="1" applyFill="1" applyBorder="1"/>
    <xf numFmtId="0" fontId="5" fillId="20" borderId="0" xfId="45" applyFont="1" applyAlignment="1">
      <alignment horizontal="right"/>
    </xf>
    <xf numFmtId="0" fontId="38" fillId="22" borderId="12" xfId="45" applyFont="1" applyFill="1" applyBorder="1" applyAlignment="1">
      <alignment horizontal="right" vertical="center" wrapText="1"/>
    </xf>
    <xf numFmtId="3" fontId="8" fillId="19" borderId="13" xfId="45" applyNumberFormat="1" applyFont="1" applyFill="1" applyBorder="1"/>
    <xf numFmtId="0" fontId="8" fillId="19" borderId="12" xfId="45" applyFont="1" applyFill="1" applyBorder="1"/>
    <xf numFmtId="3" fontId="8" fillId="14" borderId="12" xfId="45" applyNumberFormat="1" applyFont="1" applyFill="1" applyBorder="1" applyAlignment="1">
      <alignment horizontal="right"/>
    </xf>
    <xf numFmtId="3" fontId="4" fillId="14" borderId="12" xfId="45" applyNumberFormat="1" applyFont="1" applyFill="1" applyBorder="1" applyAlignment="1">
      <alignment horizontal="right"/>
    </xf>
    <xf numFmtId="3" fontId="39" fillId="14" borderId="12" xfId="45" applyNumberFormat="1" applyFont="1" applyFill="1" applyBorder="1" applyAlignment="1">
      <alignment horizontal="right"/>
    </xf>
    <xf numFmtId="0" fontId="13" fillId="21" borderId="12" xfId="45" applyFont="1" applyFill="1" applyBorder="1" applyAlignment="1">
      <alignment horizontal="left" vertical="center" wrapText="1"/>
    </xf>
    <xf numFmtId="0" fontId="38" fillId="22" borderId="12" xfId="45" applyFont="1" applyFill="1" applyBorder="1" applyAlignment="1">
      <alignment horizontal="left" vertical="center" wrapText="1"/>
    </xf>
    <xf numFmtId="0" fontId="8" fillId="14" borderId="31" xfId="45" applyFont="1" applyFill="1" applyBorder="1"/>
    <xf numFmtId="0" fontId="8" fillId="14" borderId="0" xfId="45" applyFont="1" applyFill="1" applyBorder="1"/>
    <xf numFmtId="0" fontId="8" fillId="14" borderId="32" xfId="45" applyFont="1" applyFill="1" applyBorder="1"/>
    <xf numFmtId="0" fontId="8" fillId="14" borderId="20" xfId="45" applyFont="1" applyFill="1" applyBorder="1"/>
    <xf numFmtId="0" fontId="8" fillId="14" borderId="30" xfId="45" applyFont="1" applyFill="1" applyBorder="1"/>
    <xf numFmtId="0" fontId="8" fillId="14" borderId="22" xfId="45" applyFont="1" applyFill="1" applyBorder="1"/>
    <xf numFmtId="0" fontId="13" fillId="21" borderId="12" xfId="45" applyFont="1" applyFill="1" applyBorder="1"/>
    <xf numFmtId="0" fontId="46" fillId="20" borderId="0" xfId="45" applyFont="1"/>
    <xf numFmtId="0" fontId="46" fillId="20" borderId="0" xfId="45" applyFont="1" applyAlignment="1">
      <alignment horizontal="right"/>
    </xf>
    <xf numFmtId="0" fontId="13" fillId="21" borderId="12" xfId="45" applyFont="1" applyFill="1" applyBorder="1" applyAlignment="1">
      <alignment horizontal="right"/>
    </xf>
    <xf numFmtId="0" fontId="38" fillId="22" borderId="12" xfId="45" applyFont="1" applyFill="1" applyBorder="1"/>
    <xf numFmtId="0" fontId="8" fillId="14" borderId="12" xfId="45" applyFont="1" applyFill="1" applyBorder="1" applyAlignment="1">
      <alignment horizontal="right"/>
    </xf>
    <xf numFmtId="0" fontId="42" fillId="20" borderId="12" xfId="45" applyFont="1" applyFill="1" applyBorder="1" applyAlignment="1">
      <alignment horizontal="center"/>
    </xf>
    <xf numFmtId="0" fontId="40" fillId="19" borderId="21" xfId="49" applyFont="1" applyFill="1" applyBorder="1" applyAlignment="1">
      <alignment horizontal="center" vertical="top" wrapText="1"/>
    </xf>
    <xf numFmtId="0" fontId="6" fillId="19" borderId="12" xfId="49" applyFont="1" applyFill="1" applyBorder="1" applyAlignment="1">
      <alignment horizontal="center" vertical="top" wrapText="1"/>
    </xf>
    <xf numFmtId="0" fontId="6" fillId="19" borderId="21" xfId="49" applyFont="1" applyFill="1" applyBorder="1" applyAlignment="1">
      <alignment horizontal="center" vertical="top" wrapText="1"/>
    </xf>
    <xf numFmtId="0" fontId="38" fillId="22" borderId="21" xfId="49" applyFont="1" applyFill="1" applyBorder="1" applyAlignment="1">
      <alignment horizontal="right" vertical="top" wrapText="1"/>
    </xf>
    <xf numFmtId="0" fontId="3" fillId="20" borderId="0" xfId="51" applyFont="1"/>
    <xf numFmtId="0" fontId="45" fillId="20" borderId="0" xfId="51" applyFont="1"/>
    <xf numFmtId="0" fontId="5" fillId="20" borderId="0" xfId="51" applyFont="1"/>
    <xf numFmtId="0" fontId="49" fillId="20" borderId="0" xfId="51" applyFont="1"/>
    <xf numFmtId="0" fontId="50" fillId="20" borderId="0" xfId="51" applyFont="1"/>
    <xf numFmtId="0" fontId="2" fillId="19" borderId="12" xfId="51" applyFont="1" applyFill="1" applyBorder="1"/>
    <xf numFmtId="0" fontId="12" fillId="20" borderId="0" xfId="46" applyFont="1" applyFill="1" applyBorder="1" applyAlignment="1">
      <alignment horizontal="left" vertical="center" wrapText="1"/>
    </xf>
    <xf numFmtId="0" fontId="12" fillId="0" borderId="0" xfId="45" applyFont="1" applyFill="1" applyBorder="1" applyAlignment="1">
      <alignment horizontal="left" vertical="center"/>
    </xf>
    <xf numFmtId="167" fontId="38" fillId="21" borderId="23" xfId="30" applyNumberFormat="1" applyFont="1" applyFill="1" applyBorder="1" applyAlignment="1">
      <alignment horizontal="center" vertical="center"/>
    </xf>
    <xf numFmtId="0" fontId="43" fillId="21" borderId="12" xfId="49" applyFont="1" applyFill="1" applyBorder="1" applyAlignment="1">
      <alignment horizontal="center" vertical="center" wrapText="1"/>
    </xf>
    <xf numFmtId="0" fontId="41" fillId="23" borderId="0" xfId="46" applyFont="1" applyFill="1"/>
    <xf numFmtId="167" fontId="8" fillId="14" borderId="12" xfId="50" applyNumberFormat="1" applyFont="1" applyFill="1" applyBorder="1" applyAlignment="1">
      <alignment horizontal="left"/>
    </xf>
    <xf numFmtId="169" fontId="8" fillId="19" borderId="12" xfId="50" applyNumberFormat="1" applyFont="1" applyFill="1" applyBorder="1" applyAlignment="1">
      <alignment horizontal="center"/>
    </xf>
    <xf numFmtId="0" fontId="2" fillId="20" borderId="0" xfId="49" applyAlignment="1"/>
    <xf numFmtId="0" fontId="2" fillId="20" borderId="0" xfId="48" applyBorder="1"/>
    <xf numFmtId="2" fontId="38" fillId="21" borderId="21" xfId="48" applyNumberFormat="1" applyFont="1" applyFill="1" applyBorder="1" applyAlignment="1">
      <alignment horizontal="center" vertical="center" wrapText="1"/>
    </xf>
    <xf numFmtId="167" fontId="8" fillId="19" borderId="12" xfId="48" applyNumberFormat="1" applyFont="1" applyFill="1" applyBorder="1" applyAlignment="1">
      <alignment horizontal="center"/>
    </xf>
    <xf numFmtId="167" fontId="8" fillId="24" borderId="12" xfId="48" applyNumberFormat="1" applyFont="1" applyFill="1" applyBorder="1" applyAlignment="1">
      <alignment horizontal="left"/>
    </xf>
    <xf numFmtId="169" fontId="2" fillId="19" borderId="12" xfId="50" applyNumberFormat="1" applyFont="1" applyFill="1" applyBorder="1" applyAlignment="1">
      <alignment horizontal="left"/>
    </xf>
    <xf numFmtId="49" fontId="51" fillId="21" borderId="12" xfId="50" applyNumberFormat="1" applyFont="1" applyFill="1" applyBorder="1" applyAlignment="1">
      <alignment horizontal="left" vertical="center" wrapText="1"/>
    </xf>
    <xf numFmtId="169" fontId="40" fillId="19" borderId="12" xfId="48" applyNumberFormat="1" applyFont="1" applyFill="1" applyBorder="1" applyAlignment="1">
      <alignment horizontal="left"/>
    </xf>
    <xf numFmtId="169" fontId="2" fillId="19" borderId="12" xfId="48" applyNumberFormat="1" applyFont="1" applyFill="1" applyBorder="1" applyAlignment="1">
      <alignment horizontal="right"/>
    </xf>
    <xf numFmtId="169" fontId="2" fillId="24" borderId="12" xfId="48" applyNumberFormat="1" applyFont="1" applyFill="1" applyBorder="1" applyAlignment="1">
      <alignment horizontal="right"/>
    </xf>
    <xf numFmtId="0" fontId="38" fillId="21" borderId="12" xfId="51" applyFont="1" applyFill="1" applyBorder="1" applyAlignment="1">
      <alignment horizontal="center" vertical="center"/>
    </xf>
    <xf numFmtId="0" fontId="40" fillId="19" borderId="12" xfId="51" applyFont="1" applyFill="1" applyBorder="1"/>
    <xf numFmtId="0" fontId="41" fillId="20" borderId="0" xfId="51" applyFont="1"/>
    <xf numFmtId="0" fontId="38" fillId="22" borderId="19" xfId="51" applyFont="1" applyFill="1" applyBorder="1"/>
    <xf numFmtId="0" fontId="39" fillId="14" borderId="12" xfId="51" applyFont="1" applyFill="1" applyBorder="1"/>
    <xf numFmtId="0" fontId="4" fillId="25" borderId="0" xfId="48" applyFont="1" applyFill="1" applyBorder="1"/>
    <xf numFmtId="0" fontId="2" fillId="25" borderId="0" xfId="48" applyFill="1"/>
    <xf numFmtId="0" fontId="38" fillId="21" borderId="19" xfId="45" applyFont="1" applyFill="1" applyBorder="1" applyAlignment="1">
      <alignment horizontal="center" vertical="top" wrapText="1"/>
    </xf>
    <xf numFmtId="0" fontId="38" fillId="21" borderId="12" xfId="45" applyFont="1" applyFill="1" applyBorder="1" applyAlignment="1">
      <alignment horizontal="center" vertical="top" wrapText="1"/>
    </xf>
    <xf numFmtId="167" fontId="7" fillId="14" borderId="12" xfId="50" applyNumberFormat="1" applyFont="1" applyFill="1" applyBorder="1" applyAlignment="1">
      <alignment horizontal="left"/>
    </xf>
    <xf numFmtId="169" fontId="7" fillId="19" borderId="12" xfId="50" applyNumberFormat="1" applyFont="1" applyFill="1" applyBorder="1" applyAlignment="1">
      <alignment horizontal="right"/>
    </xf>
    <xf numFmtId="169" fontId="39" fillId="14" borderId="12" xfId="50" applyNumberFormat="1" applyFont="1" applyFill="1" applyBorder="1" applyAlignment="1">
      <alignment horizontal="right"/>
    </xf>
    <xf numFmtId="0" fontId="38" fillId="21" borderId="21" xfId="49" applyFont="1" applyFill="1" applyBorder="1" applyAlignment="1">
      <alignment horizontal="center" vertical="center" wrapText="1"/>
    </xf>
    <xf numFmtId="0" fontId="38" fillId="21" borderId="12" xfId="49" applyFont="1" applyFill="1" applyBorder="1" applyAlignment="1">
      <alignment horizontal="center" vertical="center" wrapText="1"/>
    </xf>
    <xf numFmtId="0" fontId="38" fillId="21" borderId="31" xfId="49" applyFont="1" applyFill="1" applyBorder="1" applyAlignment="1">
      <alignment horizontal="center" vertical="center"/>
    </xf>
    <xf numFmtId="0" fontId="38" fillId="21" borderId="0" xfId="49" applyFont="1" applyFill="1" applyAlignment="1">
      <alignment horizontal="center" vertical="center"/>
    </xf>
    <xf numFmtId="0" fontId="38" fillId="21" borderId="13" xfId="49" applyFont="1" applyFill="1" applyBorder="1" applyAlignment="1">
      <alignment horizontal="center" vertical="center" wrapText="1"/>
    </xf>
    <xf numFmtId="49" fontId="38" fillId="21" borderId="12" xfId="48" applyNumberFormat="1" applyFont="1" applyFill="1" applyBorder="1" applyAlignment="1">
      <alignment horizontal="center" vertical="center" wrapText="1"/>
    </xf>
    <xf numFmtId="0" fontId="4" fillId="14" borderId="24" xfId="48" applyFont="1" applyFill="1" applyBorder="1"/>
    <xf numFmtId="169" fontId="4" fillId="24" borderId="12" xfId="48" applyNumberFormat="1" applyFont="1" applyFill="1" applyBorder="1" applyAlignment="1">
      <alignment horizontal="right"/>
    </xf>
    <xf numFmtId="49" fontId="13" fillId="22" borderId="12" xfId="48" applyNumberFormat="1" applyFont="1" applyFill="1" applyBorder="1"/>
    <xf numFmtId="167" fontId="2" fillId="14" borderId="12" xfId="48" applyNumberFormat="1" applyFont="1" applyFill="1" applyBorder="1" applyAlignment="1">
      <alignment horizontal="left"/>
    </xf>
    <xf numFmtId="169" fontId="2" fillId="26" borderId="12" xfId="48" applyNumberFormat="1" applyFont="1" applyFill="1" applyBorder="1" applyAlignment="1">
      <alignment horizontal="right"/>
    </xf>
    <xf numFmtId="49" fontId="38" fillId="21" borderId="12" xfId="48" applyNumberFormat="1" applyFont="1" applyFill="1" applyBorder="1"/>
    <xf numFmtId="49" fontId="13" fillId="21" borderId="12" xfId="48" applyNumberFormat="1" applyFont="1" applyFill="1" applyBorder="1" applyAlignment="1">
      <alignment horizontal="left" wrapText="1"/>
    </xf>
    <xf numFmtId="49" fontId="13" fillId="21" borderId="12" xfId="48" applyNumberFormat="1" applyFont="1" applyFill="1" applyBorder="1"/>
    <xf numFmtId="49" fontId="13" fillId="21" borderId="12" xfId="48" applyNumberFormat="1" applyFont="1" applyFill="1" applyBorder="1" applyAlignment="1">
      <alignment horizontal="left"/>
    </xf>
    <xf numFmtId="49" fontId="13" fillId="21" borderId="12" xfId="61" applyNumberFormat="1" applyFont="1" applyFill="1" applyBorder="1" applyAlignment="1">
      <alignment horizontal="left"/>
    </xf>
    <xf numFmtId="167" fontId="2" fillId="21" borderId="12" xfId="48" applyNumberFormat="1" applyFont="1" applyFill="1" applyBorder="1" applyAlignment="1">
      <alignment horizontal="left"/>
    </xf>
    <xf numFmtId="2" fontId="13" fillId="21" borderId="12" xfId="30" applyNumberFormat="1" applyFont="1" applyFill="1" applyBorder="1" applyAlignment="1">
      <alignment horizontal="center"/>
    </xf>
    <xf numFmtId="0" fontId="13" fillId="21" borderId="12" xfId="48" applyFont="1" applyFill="1" applyBorder="1"/>
    <xf numFmtId="167" fontId="13" fillId="21" borderId="12" xfId="48" applyNumberFormat="1" applyFont="1" applyFill="1" applyBorder="1" applyAlignment="1">
      <alignment horizontal="left"/>
    </xf>
    <xf numFmtId="39" fontId="38" fillId="21" borderId="13" xfId="48" applyNumberFormat="1" applyFont="1" applyFill="1" applyBorder="1" applyAlignment="1">
      <alignment horizontal="center" vertical="center" wrapText="1"/>
    </xf>
    <xf numFmtId="2" fontId="38" fillId="21" borderId="12" xfId="30" applyNumberFormat="1" applyFont="1" applyFill="1" applyBorder="1" applyAlignment="1">
      <alignment horizontal="center" vertical="center"/>
    </xf>
    <xf numFmtId="49" fontId="52" fillId="21" borderId="12" xfId="48" applyNumberFormat="1" applyFont="1" applyFill="1" applyBorder="1"/>
    <xf numFmtId="39" fontId="38" fillId="21" borderId="19" xfId="48" applyNumberFormat="1" applyFont="1" applyFill="1" applyBorder="1" applyAlignment="1">
      <alignment horizontal="center" vertical="center" wrapText="1"/>
    </xf>
    <xf numFmtId="165" fontId="38" fillId="21" borderId="13" xfId="48" applyNumberFormat="1" applyFont="1" applyFill="1" applyBorder="1" applyAlignment="1">
      <alignment horizontal="center" vertical="center" wrapText="1"/>
    </xf>
    <xf numFmtId="49" fontId="38" fillId="21" borderId="12" xfId="62" applyNumberFormat="1" applyFont="1" applyFill="1" applyBorder="1" applyAlignment="1">
      <alignment horizontal="center" vertical="center" wrapText="1"/>
    </xf>
    <xf numFmtId="165" fontId="2" fillId="20" borderId="0" xfId="48" applyNumberFormat="1" applyFont="1" applyBorder="1"/>
    <xf numFmtId="165" fontId="2" fillId="20" borderId="0" xfId="48" applyNumberFormat="1" applyFont="1" applyBorder="1" applyAlignment="1">
      <alignment horizontal="center"/>
    </xf>
    <xf numFmtId="2" fontId="2" fillId="20" borderId="0" xfId="48" applyNumberFormat="1" applyFont="1" applyBorder="1"/>
    <xf numFmtId="49" fontId="2" fillId="20" borderId="0" xfId="48" applyNumberFormat="1" applyFont="1"/>
    <xf numFmtId="167" fontId="4" fillId="20" borderId="0" xfId="48" applyNumberFormat="1" applyFont="1" applyBorder="1" applyAlignment="1">
      <alignment horizontal="left"/>
    </xf>
    <xf numFmtId="0" fontId="37" fillId="20" borderId="0" xfId="63" applyFont="1" applyFill="1" applyBorder="1" applyAlignment="1"/>
    <xf numFmtId="0" fontId="2" fillId="20" borderId="0" xfId="48" applyFont="1"/>
    <xf numFmtId="0" fontId="2" fillId="14" borderId="32" xfId="48" applyFont="1" applyFill="1" applyBorder="1"/>
    <xf numFmtId="0" fontId="2" fillId="20" borderId="0" xfId="48" applyFont="1" applyAlignment="1">
      <alignment horizontal="center"/>
    </xf>
    <xf numFmtId="167" fontId="2" fillId="20" borderId="0" xfId="48" applyNumberFormat="1" applyFont="1"/>
    <xf numFmtId="167" fontId="2" fillId="20" borderId="0" xfId="48" applyNumberFormat="1" applyFont="1" applyAlignment="1">
      <alignment horizontal="left"/>
    </xf>
    <xf numFmtId="169" fontId="39" fillId="14" borderId="12" xfId="48" applyNumberFormat="1" applyFont="1" applyFill="1" applyBorder="1" applyAlignment="1"/>
    <xf numFmtId="165" fontId="13" fillId="22" borderId="12" xfId="48" applyNumberFormat="1" applyFont="1" applyFill="1" applyBorder="1"/>
    <xf numFmtId="167" fontId="13" fillId="21" borderId="12" xfId="48" quotePrefix="1" applyNumberFormat="1" applyFont="1" applyFill="1" applyBorder="1" applyAlignment="1">
      <alignment horizontal="left"/>
    </xf>
    <xf numFmtId="37" fontId="2" fillId="19" borderId="12" xfId="48" applyNumberFormat="1" applyFont="1" applyFill="1" applyBorder="1" applyAlignment="1"/>
    <xf numFmtId="37" fontId="2" fillId="24" borderId="13" xfId="48" applyNumberFormat="1" applyFont="1" applyFill="1" applyBorder="1" applyAlignment="1"/>
    <xf numFmtId="37" fontId="2" fillId="19" borderId="13" xfId="48" applyNumberFormat="1" applyFont="1" applyFill="1" applyBorder="1" applyAlignment="1"/>
    <xf numFmtId="165" fontId="13" fillId="21" borderId="13" xfId="48" applyNumberFormat="1" applyFont="1" applyFill="1" applyBorder="1" applyAlignment="1"/>
    <xf numFmtId="167" fontId="2" fillId="14" borderId="12" xfId="48" quotePrefix="1" applyNumberFormat="1" applyFont="1" applyFill="1" applyBorder="1" applyAlignment="1">
      <alignment horizontal="left"/>
    </xf>
    <xf numFmtId="37" fontId="2" fillId="21" borderId="12" xfId="48" applyNumberFormat="1" applyFont="1" applyFill="1" applyBorder="1" applyAlignment="1"/>
    <xf numFmtId="37" fontId="2" fillId="21" borderId="13" xfId="48" applyNumberFormat="1" applyFont="1" applyFill="1" applyBorder="1" applyAlignment="1"/>
    <xf numFmtId="165" fontId="6" fillId="21" borderId="13" xfId="48" applyNumberFormat="1" applyFont="1" applyFill="1" applyBorder="1" applyAlignment="1"/>
    <xf numFmtId="167" fontId="2" fillId="21" borderId="12" xfId="48" quotePrefix="1" applyNumberFormat="1" applyFont="1" applyFill="1" applyBorder="1" applyAlignment="1">
      <alignment horizontal="left"/>
    </xf>
    <xf numFmtId="0" fontId="13" fillId="22" borderId="12" xfId="48" applyFont="1" applyFill="1" applyBorder="1"/>
    <xf numFmtId="169" fontId="40" fillId="14" borderId="12" xfId="48" applyNumberFormat="1" applyFont="1" applyFill="1" applyBorder="1" applyAlignment="1"/>
    <xf numFmtId="0" fontId="13" fillId="21" borderId="12" xfId="48" quotePrefix="1" applyFont="1" applyFill="1" applyBorder="1" applyAlignment="1">
      <alignment horizontal="left"/>
    </xf>
    <xf numFmtId="165" fontId="2" fillId="19" borderId="12" xfId="48" applyNumberFormat="1" applyFont="1" applyFill="1" applyBorder="1"/>
    <xf numFmtId="165" fontId="13" fillId="21" borderId="13" xfId="48" applyNumberFormat="1" applyFont="1" applyFill="1" applyBorder="1"/>
    <xf numFmtId="165" fontId="6" fillId="21" borderId="12" xfId="48" applyNumberFormat="1" applyFont="1" applyFill="1" applyBorder="1"/>
    <xf numFmtId="167" fontId="7" fillId="21" borderId="12" xfId="48" applyNumberFormat="1" applyFont="1" applyFill="1" applyBorder="1" applyAlignment="1">
      <alignment horizontal="left"/>
    </xf>
    <xf numFmtId="167" fontId="13" fillId="21" borderId="23" xfId="30" applyNumberFormat="1" applyFont="1" applyFill="1" applyBorder="1" applyAlignment="1">
      <alignment vertical="center"/>
    </xf>
    <xf numFmtId="49" fontId="54" fillId="21" borderId="13" xfId="48" applyNumberFormat="1" applyFont="1" applyFill="1" applyBorder="1"/>
    <xf numFmtId="165" fontId="38" fillId="21" borderId="22" xfId="48" applyNumberFormat="1" applyFont="1" applyFill="1" applyBorder="1" applyAlignment="1">
      <alignment horizontal="center" vertical="center" wrapText="1"/>
    </xf>
    <xf numFmtId="165" fontId="38" fillId="21" borderId="21" xfId="48" applyNumberFormat="1" applyFont="1" applyFill="1" applyBorder="1" applyAlignment="1">
      <alignment horizontal="center" vertical="center" wrapText="1"/>
    </xf>
    <xf numFmtId="2" fontId="38" fillId="21" borderId="20" xfId="48" applyNumberFormat="1" applyFont="1" applyFill="1" applyBorder="1" applyAlignment="1">
      <alignment horizontal="center" vertical="center" wrapText="1"/>
    </xf>
    <xf numFmtId="0" fontId="2" fillId="25" borderId="0" xfId="57" applyFill="1" applyBorder="1" applyAlignment="1">
      <alignment wrapText="1"/>
    </xf>
    <xf numFmtId="0" fontId="41" fillId="20" borderId="0" xfId="48" applyFont="1"/>
    <xf numFmtId="0" fontId="2" fillId="14" borderId="22" xfId="48" applyFont="1" applyFill="1" applyBorder="1"/>
    <xf numFmtId="0" fontId="2" fillId="14" borderId="20" xfId="48" applyFont="1" applyFill="1" applyBorder="1"/>
    <xf numFmtId="0" fontId="2" fillId="14" borderId="26" xfId="48" applyFont="1" applyFill="1" applyBorder="1"/>
    <xf numFmtId="165" fontId="13" fillId="21" borderId="12" xfId="48" applyNumberFormat="1" applyFont="1" applyFill="1" applyBorder="1" applyAlignment="1">
      <alignment horizontal="left"/>
    </xf>
    <xf numFmtId="171" fontId="2" fillId="19" borderId="12" xfId="48" applyNumberFormat="1" applyFont="1" applyFill="1" applyBorder="1" applyAlignment="1">
      <alignment horizontal="right"/>
    </xf>
    <xf numFmtId="165" fontId="38" fillId="22" borderId="12" xfId="48" applyNumberFormat="1" applyFont="1" applyFill="1" applyBorder="1"/>
    <xf numFmtId="0" fontId="4" fillId="20" borderId="0" xfId="48" applyFont="1"/>
    <xf numFmtId="168" fontId="38" fillId="21" borderId="12" xfId="48" applyNumberFormat="1" applyFont="1" applyFill="1" applyBorder="1" applyAlignment="1">
      <alignment horizontal="center" vertical="center" wrapText="1"/>
    </xf>
    <xf numFmtId="170" fontId="2" fillId="19" borderId="12" xfId="48" applyNumberFormat="1" applyFont="1" applyFill="1" applyBorder="1" applyAlignment="1">
      <alignment horizontal="right"/>
    </xf>
    <xf numFmtId="165" fontId="13" fillId="21" borderId="12" xfId="48" applyNumberFormat="1" applyFont="1" applyFill="1" applyBorder="1"/>
    <xf numFmtId="49" fontId="38" fillId="22" borderId="12" xfId="48" quotePrefix="1" applyNumberFormat="1" applyFont="1" applyFill="1" applyBorder="1" applyAlignment="1">
      <alignment horizontal="left"/>
    </xf>
    <xf numFmtId="165" fontId="38" fillId="21" borderId="26" xfId="48" applyNumberFormat="1" applyFont="1" applyFill="1" applyBorder="1" applyAlignment="1">
      <alignment horizontal="center" vertical="center" wrapText="1"/>
    </xf>
    <xf numFmtId="165" fontId="38" fillId="21" borderId="23" xfId="48" applyNumberFormat="1" applyFont="1" applyFill="1" applyBorder="1" applyAlignment="1">
      <alignment horizontal="center" vertical="center" wrapText="1"/>
    </xf>
    <xf numFmtId="2" fontId="38" fillId="21" borderId="23" xfId="48" applyNumberFormat="1" applyFont="1" applyFill="1" applyBorder="1" applyAlignment="1">
      <alignment horizontal="center" vertical="center" wrapText="1"/>
    </xf>
    <xf numFmtId="165" fontId="38" fillId="21" borderId="19" xfId="48" applyNumberFormat="1" applyFont="1" applyFill="1" applyBorder="1" applyAlignment="1">
      <alignment horizontal="center" vertical="center" wrapText="1"/>
    </xf>
    <xf numFmtId="0" fontId="3" fillId="20" borderId="0" xfId="48" applyFont="1" applyAlignment="1">
      <alignment horizontal="left"/>
    </xf>
    <xf numFmtId="0" fontId="5" fillId="25" borderId="0" xfId="49" applyFont="1" applyFill="1" applyBorder="1" applyAlignment="1">
      <alignment horizontal="left" vertical="center"/>
    </xf>
    <xf numFmtId="0" fontId="2" fillId="0" borderId="0" xfId="57"/>
    <xf numFmtId="0" fontId="3" fillId="0" borderId="0" xfId="57" applyFont="1"/>
    <xf numFmtId="0" fontId="2" fillId="0" borderId="0" xfId="59"/>
    <xf numFmtId="0" fontId="5" fillId="0" borderId="0" xfId="57" applyFont="1"/>
    <xf numFmtId="0" fontId="2" fillId="24" borderId="12" xfId="57" applyFill="1" applyBorder="1"/>
    <xf numFmtId="168" fontId="38" fillId="21" borderId="12" xfId="49" quotePrefix="1" applyNumberFormat="1" applyFont="1" applyFill="1" applyBorder="1" applyAlignment="1">
      <alignment horizontal="center" vertical="center" wrapText="1"/>
    </xf>
    <xf numFmtId="49" fontId="38" fillId="21" borderId="12" xfId="49" applyNumberFormat="1" applyFont="1" applyFill="1" applyBorder="1" applyAlignment="1">
      <alignment horizontal="center" vertical="center" wrapText="1"/>
    </xf>
    <xf numFmtId="2" fontId="38" fillId="21" borderId="12" xfId="49" applyNumberFormat="1" applyFont="1" applyFill="1" applyBorder="1" applyAlignment="1">
      <alignment horizontal="center" vertical="center" wrapText="1"/>
    </xf>
    <xf numFmtId="165" fontId="38" fillId="21" borderId="12" xfId="49" applyNumberFormat="1" applyFont="1" applyFill="1" applyBorder="1" applyAlignment="1">
      <alignment horizontal="center" vertical="center" wrapText="1"/>
    </xf>
    <xf numFmtId="39" fontId="38" fillId="21" borderId="13" xfId="49" applyNumberFormat="1" applyFont="1" applyFill="1" applyBorder="1" applyAlignment="1">
      <alignment horizontal="center" vertical="center" wrapText="1"/>
    </xf>
    <xf numFmtId="39" fontId="38" fillId="21" borderId="19" xfId="49" applyNumberFormat="1" applyFont="1" applyFill="1" applyBorder="1" applyAlignment="1">
      <alignment horizontal="center" vertical="center" wrapText="1"/>
    </xf>
    <xf numFmtId="165" fontId="38" fillId="21" borderId="13" xfId="49" applyNumberFormat="1" applyFont="1" applyFill="1" applyBorder="1" applyAlignment="1">
      <alignment horizontal="center" vertical="center" wrapText="1"/>
    </xf>
    <xf numFmtId="167" fontId="13" fillId="21" borderId="12" xfId="49" applyNumberFormat="1" applyFont="1" applyFill="1" applyBorder="1" applyAlignment="1">
      <alignment horizontal="left"/>
    </xf>
    <xf numFmtId="0" fontId="6" fillId="21" borderId="12" xfId="49" applyFont="1" applyFill="1" applyBorder="1" applyAlignment="1">
      <alignment horizontal="left" vertical="center" wrapText="1"/>
    </xf>
    <xf numFmtId="167" fontId="2" fillId="14" borderId="12" xfId="49" applyNumberFormat="1" applyFont="1" applyFill="1" applyBorder="1" applyAlignment="1">
      <alignment horizontal="left"/>
    </xf>
    <xf numFmtId="0" fontId="13" fillId="21" borderId="14" xfId="57" applyFont="1" applyFill="1" applyBorder="1" applyAlignment="1">
      <alignment horizontal="left" vertical="center" wrapText="1"/>
    </xf>
    <xf numFmtId="169" fontId="2" fillId="19" borderId="12" xfId="49" applyNumberFormat="1" applyFont="1" applyFill="1" applyBorder="1" applyAlignment="1">
      <alignment horizontal="right"/>
    </xf>
    <xf numFmtId="9" fontId="2" fillId="14" borderId="12" xfId="49" applyNumberFormat="1" applyFont="1" applyFill="1" applyBorder="1" applyAlignment="1">
      <alignment horizontal="right"/>
    </xf>
    <xf numFmtId="169" fontId="2" fillId="24" borderId="12" xfId="49" applyNumberFormat="1" applyFont="1" applyFill="1" applyBorder="1" applyAlignment="1">
      <alignment horizontal="right"/>
    </xf>
    <xf numFmtId="0" fontId="13" fillId="21" borderId="19" xfId="57" applyFont="1" applyFill="1" applyBorder="1" applyAlignment="1">
      <alignment horizontal="left" vertical="center" wrapText="1"/>
    </xf>
    <xf numFmtId="167" fontId="2" fillId="21" borderId="12" xfId="49" applyNumberFormat="1" applyFont="1" applyFill="1" applyBorder="1" applyAlignment="1">
      <alignment horizontal="left"/>
    </xf>
    <xf numFmtId="49" fontId="38" fillId="22" borderId="12" xfId="49" applyNumberFormat="1" applyFont="1" applyFill="1" applyBorder="1"/>
    <xf numFmtId="169" fontId="4" fillId="14" borderId="12" xfId="49" applyNumberFormat="1" applyFont="1" applyFill="1" applyBorder="1" applyAlignment="1">
      <alignment horizontal="right"/>
    </xf>
    <xf numFmtId="0" fontId="5" fillId="0" borderId="0" xfId="63" applyFont="1"/>
    <xf numFmtId="172" fontId="57" fillId="0" borderId="0" xfId="57" applyNumberFormat="1" applyFont="1" applyAlignment="1">
      <alignment horizontal="right" vertical="center"/>
    </xf>
    <xf numFmtId="0" fontId="41" fillId="0" borderId="0" xfId="63" applyFont="1"/>
    <xf numFmtId="172" fontId="2" fillId="0" borderId="0" xfId="65" applyNumberFormat="1" applyFont="1" applyFill="1" applyBorder="1" applyAlignment="1">
      <alignment wrapText="1"/>
    </xf>
    <xf numFmtId="0" fontId="2" fillId="0" borderId="0" xfId="63" applyFont="1" applyAlignment="1">
      <alignment wrapText="1"/>
    </xf>
    <xf numFmtId="0" fontId="38" fillId="21" borderId="12" xfId="67" applyFont="1" applyFill="1" applyBorder="1" applyAlignment="1">
      <alignment horizontal="center" vertical="top" wrapText="1"/>
    </xf>
    <xf numFmtId="0" fontId="58" fillId="19" borderId="12" xfId="67" applyFont="1" applyFill="1" applyBorder="1" applyAlignment="1">
      <alignment horizontal="left" vertical="top" wrapText="1"/>
    </xf>
    <xf numFmtId="0" fontId="5" fillId="0" borderId="0" xfId="49" applyFont="1" applyFill="1" applyBorder="1" applyAlignment="1">
      <alignment horizontal="left" vertical="center"/>
    </xf>
    <xf numFmtId="168" fontId="38" fillId="21" borderId="12" xfId="49" applyNumberFormat="1" applyFont="1" applyFill="1" applyBorder="1" applyAlignment="1">
      <alignment horizontal="center" vertical="center" wrapText="1"/>
    </xf>
    <xf numFmtId="0" fontId="2" fillId="0" borderId="0" xfId="63" applyAlignment="1"/>
    <xf numFmtId="0" fontId="2" fillId="0" borderId="0" xfId="63"/>
    <xf numFmtId="0" fontId="2" fillId="14" borderId="12" xfId="63" applyFont="1" applyFill="1" applyBorder="1"/>
    <xf numFmtId="0" fontId="4" fillId="22" borderId="12" xfId="63" applyFont="1" applyFill="1" applyBorder="1" applyAlignment="1">
      <alignment horizontal="right"/>
    </xf>
    <xf numFmtId="167" fontId="4" fillId="20" borderId="0" xfId="49" applyNumberFormat="1" applyFont="1" applyBorder="1" applyAlignment="1">
      <alignment horizontal="left"/>
    </xf>
    <xf numFmtId="49" fontId="2" fillId="20" borderId="0" xfId="49" applyNumberFormat="1" applyFont="1"/>
    <xf numFmtId="2" fontId="2" fillId="20" borderId="0" xfId="49" applyNumberFormat="1" applyFont="1" applyBorder="1"/>
    <xf numFmtId="165" fontId="2" fillId="20" borderId="0" xfId="49" applyNumberFormat="1" applyFont="1" applyBorder="1" applyAlignment="1">
      <alignment horizontal="center"/>
    </xf>
    <xf numFmtId="165" fontId="2" fillId="20" borderId="0" xfId="49" applyNumberFormat="1" applyFont="1" applyBorder="1"/>
    <xf numFmtId="0" fontId="2" fillId="20" borderId="0" xfId="49" applyFont="1"/>
    <xf numFmtId="0" fontId="3" fillId="0" borderId="0" xfId="49" applyFont="1" applyFill="1" applyAlignment="1"/>
    <xf numFmtId="39" fontId="2" fillId="20" borderId="0" xfId="49" applyNumberFormat="1" applyFont="1"/>
    <xf numFmtId="39" fontId="38" fillId="21" borderId="12" xfId="49" applyNumberFormat="1" applyFont="1" applyFill="1" applyBorder="1" applyAlignment="1">
      <alignment horizontal="center" vertical="center" wrapText="1"/>
    </xf>
    <xf numFmtId="49" fontId="6" fillId="21" borderId="12" xfId="49" applyNumberFormat="1" applyFont="1" applyFill="1" applyBorder="1"/>
    <xf numFmtId="49" fontId="13" fillId="21" borderId="12" xfId="57" applyNumberFormat="1" applyFont="1" applyFill="1" applyBorder="1"/>
    <xf numFmtId="49" fontId="6" fillId="21" borderId="12" xfId="49" applyNumberFormat="1" applyFont="1" applyFill="1" applyBorder="1" applyAlignment="1"/>
    <xf numFmtId="49" fontId="4" fillId="21" borderId="12" xfId="49" applyNumberFormat="1" applyFont="1" applyFill="1" applyBorder="1" applyAlignment="1">
      <alignment horizontal="center" vertical="center" wrapText="1"/>
    </xf>
    <xf numFmtId="49" fontId="13" fillId="21" borderId="12" xfId="57" applyNumberFormat="1" applyFont="1" applyFill="1" applyBorder="1" applyAlignment="1"/>
    <xf numFmtId="49" fontId="13" fillId="21" borderId="12" xfId="57" applyNumberFormat="1" applyFont="1" applyFill="1" applyBorder="1" applyAlignment="1">
      <alignment vertical="top" wrapText="1"/>
    </xf>
    <xf numFmtId="49" fontId="13" fillId="21" borderId="12" xfId="57" applyNumberFormat="1" applyFont="1" applyFill="1" applyBorder="1" applyAlignment="1">
      <alignment wrapText="1"/>
    </xf>
    <xf numFmtId="167" fontId="7" fillId="21" borderId="12" xfId="49" applyNumberFormat="1" applyFont="1" applyFill="1" applyBorder="1" applyAlignment="1">
      <alignment horizontal="left"/>
    </xf>
    <xf numFmtId="49" fontId="13" fillId="21" borderId="12" xfId="49" applyNumberFormat="1" applyFont="1" applyFill="1" applyBorder="1"/>
    <xf numFmtId="49" fontId="7" fillId="21" borderId="12" xfId="49" applyNumberFormat="1" applyFont="1" applyFill="1" applyBorder="1"/>
    <xf numFmtId="49" fontId="13" fillId="22" borderId="12" xfId="49" applyNumberFormat="1" applyFont="1" applyFill="1" applyBorder="1"/>
    <xf numFmtId="0" fontId="2" fillId="14" borderId="19" xfId="48" applyFont="1" applyFill="1" applyBorder="1"/>
    <xf numFmtId="0" fontId="5" fillId="14" borderId="14" xfId="49" applyFont="1" applyFill="1" applyBorder="1" applyAlignment="1">
      <alignment horizontal="left" vertical="center"/>
    </xf>
    <xf numFmtId="0" fontId="5" fillId="14" borderId="19" xfId="49" applyFont="1" applyFill="1" applyBorder="1" applyAlignment="1">
      <alignment horizontal="left" vertical="center"/>
    </xf>
    <xf numFmtId="172" fontId="57" fillId="20" borderId="0" xfId="49" applyNumberFormat="1" applyFont="1" applyAlignment="1">
      <alignment horizontal="right" vertical="center"/>
    </xf>
    <xf numFmtId="168" fontId="38" fillId="21" borderId="13" xfId="49" quotePrefix="1" applyNumberFormat="1" applyFont="1" applyFill="1" applyBorder="1" applyAlignment="1">
      <alignment horizontal="center" vertical="center" wrapText="1"/>
    </xf>
    <xf numFmtId="49" fontId="38" fillId="21" borderId="13" xfId="49" applyNumberFormat="1" applyFont="1" applyFill="1" applyBorder="1" applyAlignment="1">
      <alignment horizontal="center" vertical="center" wrapText="1"/>
    </xf>
    <xf numFmtId="0" fontId="38" fillId="21" borderId="12" xfId="67" applyFont="1" applyFill="1" applyBorder="1" applyAlignment="1">
      <alignment horizontal="center" vertical="center" wrapText="1"/>
    </xf>
    <xf numFmtId="0" fontId="38" fillId="25" borderId="0" xfId="63" applyFont="1" applyFill="1" applyBorder="1" applyAlignment="1">
      <alignment horizontal="center" vertical="center" wrapText="1"/>
    </xf>
    <xf numFmtId="0" fontId="2" fillId="25" borderId="0" xfId="57" applyFill="1" applyBorder="1" applyAlignment="1">
      <alignment horizontal="center" vertical="center" wrapText="1"/>
    </xf>
    <xf numFmtId="0" fontId="2" fillId="19" borderId="12" xfId="67" applyFont="1" applyFill="1" applyBorder="1" applyAlignment="1">
      <alignment horizontal="right" vertical="top" wrapText="1"/>
    </xf>
    <xf numFmtId="3" fontId="2" fillId="25" borderId="0" xfId="63" applyNumberFormat="1" applyFont="1" applyFill="1" applyBorder="1" applyAlignment="1">
      <alignment wrapText="1"/>
    </xf>
    <xf numFmtId="167" fontId="7" fillId="14" borderId="12" xfId="49" applyNumberFormat="1" applyFont="1" applyFill="1" applyBorder="1" applyAlignment="1">
      <alignment horizontal="left"/>
    </xf>
    <xf numFmtId="3" fontId="39" fillId="25" borderId="0" xfId="63" applyNumberFormat="1" applyFont="1" applyFill="1" applyBorder="1" applyAlignment="1">
      <alignment wrapText="1"/>
    </xf>
    <xf numFmtId="0" fontId="38" fillId="20" borderId="0" xfId="67" applyFont="1" applyFill="1" applyBorder="1" applyAlignment="1">
      <alignment horizontal="center" vertical="top" wrapText="1"/>
    </xf>
    <xf numFmtId="0" fontId="2" fillId="20" borderId="0" xfId="49" applyFill="1"/>
    <xf numFmtId="0" fontId="2" fillId="25" borderId="0" xfId="59" applyFill="1" applyBorder="1" applyAlignment="1">
      <alignment wrapText="1"/>
    </xf>
    <xf numFmtId="0" fontId="2" fillId="25" borderId="0" xfId="49" applyFill="1"/>
    <xf numFmtId="49" fontId="13" fillId="21" borderId="12" xfId="49" applyNumberFormat="1" applyFont="1" applyFill="1" applyBorder="1" applyAlignment="1"/>
    <xf numFmtId="0" fontId="4" fillId="0" borderId="0" xfId="48" applyFont="1" applyFill="1" applyBorder="1"/>
    <xf numFmtId="0" fontId="2" fillId="0" borderId="0" xfId="48" applyFont="1" applyFill="1" applyBorder="1"/>
    <xf numFmtId="0" fontId="2" fillId="0" borderId="0" xfId="49" applyFill="1" applyBorder="1"/>
    <xf numFmtId="0" fontId="4" fillId="20" borderId="0" xfId="49" applyFont="1" applyFill="1"/>
    <xf numFmtId="0" fontId="60" fillId="0" borderId="0" xfId="67" applyFont="1" applyFill="1" applyBorder="1" applyAlignment="1">
      <alignment horizontal="left" vertical="top" wrapText="1"/>
    </xf>
    <xf numFmtId="0" fontId="41" fillId="19" borderId="12" xfId="67" applyFont="1" applyFill="1" applyBorder="1" applyAlignment="1">
      <alignment horizontal="left" vertical="top" wrapText="1"/>
    </xf>
    <xf numFmtId="2" fontId="4" fillId="26" borderId="12" xfId="48" applyNumberFormat="1" applyFont="1" applyFill="1" applyBorder="1" applyAlignment="1">
      <alignment horizontal="center" vertical="center" wrapText="1"/>
    </xf>
    <xf numFmtId="39" fontId="38" fillId="21" borderId="26" xfId="48" applyNumberFormat="1" applyFont="1" applyFill="1" applyBorder="1" applyAlignment="1">
      <alignment horizontal="center" vertical="center" wrapText="1"/>
    </xf>
    <xf numFmtId="167" fontId="2" fillId="24" borderId="12" xfId="48" applyNumberFormat="1" applyFont="1" applyFill="1" applyBorder="1" applyAlignment="1">
      <alignment horizontal="left"/>
    </xf>
    <xf numFmtId="49" fontId="13" fillId="21" borderId="12" xfId="48" applyNumberFormat="1" applyFont="1" applyFill="1" applyBorder="1" applyAlignment="1"/>
    <xf numFmtId="49" fontId="13" fillId="21" borderId="12" xfId="48" applyNumberFormat="1" applyFont="1" applyFill="1" applyBorder="1" applyAlignment="1">
      <alignment vertical="center" wrapText="1"/>
    </xf>
    <xf numFmtId="49" fontId="13" fillId="22" borderId="12" xfId="48" applyNumberFormat="1" applyFont="1" applyFill="1" applyBorder="1" applyAlignment="1"/>
    <xf numFmtId="0" fontId="3" fillId="20" borderId="0" xfId="50" applyFont="1" applyAlignment="1"/>
    <xf numFmtId="167" fontId="5" fillId="20" borderId="0" xfId="50" applyNumberFormat="1" applyFont="1" applyBorder="1" applyAlignment="1">
      <alignment horizontal="left"/>
    </xf>
    <xf numFmtId="49" fontId="2" fillId="20" borderId="0" xfId="50" applyNumberFormat="1" applyFont="1"/>
    <xf numFmtId="165" fontId="2" fillId="20" borderId="0" xfId="50" applyNumberFormat="1" applyFont="1" applyBorder="1"/>
    <xf numFmtId="39" fontId="2" fillId="20" borderId="0" xfId="50" applyNumberFormat="1" applyFont="1"/>
    <xf numFmtId="49" fontId="38" fillId="21" borderId="12" xfId="50" applyNumberFormat="1" applyFont="1" applyFill="1" applyBorder="1" applyAlignment="1">
      <alignment horizontal="center"/>
    </xf>
    <xf numFmtId="2" fontId="13" fillId="21" borderId="12" xfId="30" applyNumberFormat="1" applyFont="1" applyFill="1" applyBorder="1" applyAlignment="1">
      <alignment horizontal="center" wrapText="1"/>
    </xf>
    <xf numFmtId="173" fontId="2" fillId="14" borderId="12" xfId="50" applyNumberFormat="1" applyFont="1" applyFill="1" applyBorder="1"/>
    <xf numFmtId="173" fontId="2" fillId="19" borderId="12" xfId="50" applyNumberFormat="1" applyFont="1" applyFill="1" applyBorder="1"/>
    <xf numFmtId="0" fontId="38" fillId="14" borderId="13" xfId="50" applyFont="1" applyFill="1" applyBorder="1" applyAlignment="1">
      <alignment horizontal="right"/>
    </xf>
    <xf numFmtId="0" fontId="38" fillId="22" borderId="14" xfId="50" applyFont="1" applyFill="1" applyBorder="1" applyAlignment="1">
      <alignment horizontal="right"/>
    </xf>
    <xf numFmtId="0" fontId="4" fillId="21" borderId="12" xfId="50" applyFont="1" applyFill="1" applyBorder="1" applyAlignment="1">
      <alignment horizontal="right" wrapText="1"/>
    </xf>
    <xf numFmtId="0" fontId="4" fillId="28" borderId="34" xfId="43" applyFont="1" applyFill="1" applyBorder="1" applyAlignment="1">
      <alignment vertical="center"/>
    </xf>
    <xf numFmtId="0" fontId="4" fillId="28" borderId="35" xfId="43" applyFont="1" applyFill="1" applyBorder="1" applyAlignment="1">
      <alignment vertical="center"/>
    </xf>
    <xf numFmtId="0" fontId="4" fillId="28" borderId="36" xfId="43" applyFont="1" applyFill="1" applyBorder="1" applyAlignment="1">
      <alignment vertical="center"/>
    </xf>
    <xf numFmtId="0" fontId="4" fillId="28" borderId="37" xfId="43" applyFont="1" applyFill="1" applyBorder="1" applyAlignment="1">
      <alignment vertical="center"/>
    </xf>
    <xf numFmtId="0" fontId="18" fillId="28" borderId="38" xfId="43" applyFont="1" applyFill="1" applyBorder="1" applyAlignment="1">
      <alignment vertical="center"/>
    </xf>
    <xf numFmtId="0" fontId="4" fillId="28" borderId="39" xfId="43" applyFont="1" applyFill="1" applyBorder="1" applyAlignment="1">
      <alignment vertical="center"/>
    </xf>
    <xf numFmtId="0" fontId="4" fillId="28" borderId="15" xfId="43" applyFont="1" applyFill="1" applyBorder="1" applyAlignment="1">
      <alignment vertical="center"/>
    </xf>
    <xf numFmtId="0" fontId="18" fillId="28" borderId="40" xfId="43" applyFont="1" applyFill="1" applyBorder="1" applyAlignment="1">
      <alignment vertical="center"/>
    </xf>
    <xf numFmtId="0" fontId="14" fillId="19" borderId="37" xfId="43" applyFont="1" applyFill="1" applyBorder="1" applyAlignment="1">
      <alignment vertical="center"/>
    </xf>
    <xf numFmtId="0" fontId="14" fillId="19" borderId="38" xfId="43" applyFont="1" applyFill="1" applyBorder="1"/>
    <xf numFmtId="0" fontId="17" fillId="19" borderId="37" xfId="43" applyFont="1" applyFill="1" applyBorder="1" applyAlignment="1">
      <alignment vertical="center"/>
    </xf>
    <xf numFmtId="0" fontId="16" fillId="19" borderId="37" xfId="43" applyFont="1" applyFill="1" applyBorder="1" applyAlignment="1">
      <alignment vertical="center"/>
    </xf>
    <xf numFmtId="0" fontId="14" fillId="19" borderId="41" xfId="43" applyFont="1" applyFill="1" applyBorder="1"/>
    <xf numFmtId="0" fontId="14" fillId="19" borderId="42" xfId="43" applyFont="1" applyFill="1" applyBorder="1"/>
    <xf numFmtId="0" fontId="14" fillId="19" borderId="43" xfId="43" applyFont="1" applyFill="1" applyBorder="1"/>
    <xf numFmtId="0" fontId="2" fillId="24" borderId="31" xfId="66" applyFont="1" applyFill="1" applyBorder="1"/>
    <xf numFmtId="169" fontId="40" fillId="24" borderId="12" xfId="48" applyNumberFormat="1" applyFont="1" applyFill="1" applyBorder="1" applyAlignment="1"/>
    <xf numFmtId="170" fontId="2" fillId="24" borderId="13" xfId="48" applyNumberFormat="1" applyFont="1" applyFill="1" applyBorder="1" applyAlignment="1">
      <alignment horizontal="right"/>
    </xf>
    <xf numFmtId="167" fontId="4" fillId="24" borderId="12" xfId="48" applyNumberFormat="1" applyFont="1" applyFill="1" applyBorder="1" applyAlignment="1">
      <alignment horizontal="center"/>
    </xf>
    <xf numFmtId="167" fontId="39" fillId="24" borderId="12" xfId="48" applyNumberFormat="1" applyFont="1" applyFill="1" applyBorder="1" applyAlignment="1">
      <alignment horizontal="center"/>
    </xf>
    <xf numFmtId="0" fontId="4" fillId="24" borderId="24" xfId="48" applyFont="1" applyFill="1" applyBorder="1"/>
    <xf numFmtId="0" fontId="2" fillId="24" borderId="26" xfId="48" applyFill="1" applyBorder="1"/>
    <xf numFmtId="0" fontId="2" fillId="24" borderId="20" xfId="48" applyFill="1" applyBorder="1"/>
    <xf numFmtId="0" fontId="2" fillId="24" borderId="22" xfId="48" applyFill="1" applyBorder="1"/>
    <xf numFmtId="170" fontId="53" fillId="24" borderId="13" xfId="48" applyNumberFormat="1" applyFont="1" applyFill="1" applyBorder="1" applyAlignment="1">
      <alignment horizontal="right"/>
    </xf>
    <xf numFmtId="170" fontId="53" fillId="24" borderId="12" xfId="48" applyNumberFormat="1" applyFont="1" applyFill="1" applyBorder="1" applyAlignment="1">
      <alignment horizontal="right"/>
    </xf>
    <xf numFmtId="0" fontId="13" fillId="24" borderId="12" xfId="48" applyFont="1" applyFill="1" applyBorder="1"/>
    <xf numFmtId="170" fontId="2" fillId="24" borderId="12" xfId="48" applyNumberFormat="1" applyFont="1" applyFill="1" applyBorder="1" applyAlignment="1">
      <alignment horizontal="right"/>
    </xf>
    <xf numFmtId="0" fontId="41" fillId="20" borderId="0" xfId="46" applyFont="1"/>
    <xf numFmtId="0" fontId="41" fillId="20" borderId="0" xfId="46" applyFont="1"/>
    <xf numFmtId="0" fontId="5" fillId="20" borderId="0" xfId="46" applyFont="1" applyFill="1" applyAlignment="1">
      <alignment horizontal="left" vertical="top" wrapText="1"/>
    </xf>
    <xf numFmtId="0" fontId="5" fillId="20" borderId="0" xfId="51" applyFont="1"/>
    <xf numFmtId="0" fontId="49" fillId="20" borderId="0" xfId="51" applyFont="1"/>
    <xf numFmtId="0" fontId="2" fillId="20" borderId="0" xfId="46"/>
    <xf numFmtId="0" fontId="13" fillId="20" borderId="0" xfId="46" applyFont="1"/>
    <xf numFmtId="0" fontId="12" fillId="20" borderId="0" xfId="46" applyFont="1" applyFill="1" applyBorder="1" applyAlignment="1">
      <alignment horizontal="left" vertical="center" wrapText="1"/>
    </xf>
    <xf numFmtId="0" fontId="2" fillId="20" borderId="0" xfId="46"/>
    <xf numFmtId="0" fontId="2" fillId="20" borderId="0" xfId="46"/>
    <xf numFmtId="0" fontId="2" fillId="0" borderId="0" xfId="57"/>
    <xf numFmtId="0" fontId="13" fillId="20" borderId="0" xfId="46" applyFont="1"/>
    <xf numFmtId="0" fontId="2" fillId="0" borderId="0" xfId="57"/>
    <xf numFmtId="0" fontId="2" fillId="20" borderId="0" xfId="45"/>
    <xf numFmtId="0" fontId="3" fillId="20" borderId="0" xfId="48" applyFont="1"/>
    <xf numFmtId="0" fontId="2" fillId="20" borderId="0" xfId="49"/>
    <xf numFmtId="0" fontId="3" fillId="20" borderId="0" xfId="45" applyFont="1" applyFill="1" applyBorder="1" applyAlignment="1">
      <alignment horizontal="left" vertical="center" wrapText="1"/>
    </xf>
    <xf numFmtId="0" fontId="2" fillId="0" borderId="0" xfId="45" applyFill="1" applyBorder="1"/>
    <xf numFmtId="0" fontId="2" fillId="0" borderId="0" xfId="45" applyFont="1" applyFill="1" applyBorder="1" applyAlignment="1">
      <alignment horizontal="right" vertical="center" wrapText="1"/>
    </xf>
    <xf numFmtId="0" fontId="2" fillId="0" borderId="0" xfId="45" applyFont="1" applyFill="1" applyBorder="1"/>
    <xf numFmtId="0" fontId="5" fillId="20" borderId="0" xfId="45" applyFont="1" applyFill="1" applyBorder="1"/>
    <xf numFmtId="0" fontId="41" fillId="20" borderId="0" xfId="45" applyFont="1" applyFill="1"/>
    <xf numFmtId="0" fontId="41" fillId="20" borderId="0" xfId="45" applyFont="1"/>
    <xf numFmtId="0" fontId="2" fillId="14" borderId="12" xfId="45" applyFont="1" applyFill="1" applyBorder="1" applyAlignment="1">
      <alignment vertical="top" wrapText="1"/>
    </xf>
    <xf numFmtId="0" fontId="3" fillId="20" borderId="0" xfId="48" applyFont="1"/>
    <xf numFmtId="0" fontId="2" fillId="20" borderId="0" xfId="48"/>
    <xf numFmtId="167" fontId="4" fillId="14" borderId="12" xfId="62" applyNumberFormat="1" applyFont="1" applyFill="1" applyBorder="1" applyAlignment="1">
      <alignment horizontal="right"/>
    </xf>
    <xf numFmtId="168" fontId="38" fillId="22" borderId="13" xfId="57" applyNumberFormat="1" applyFont="1" applyFill="1" applyBorder="1" applyAlignment="1">
      <alignment horizontal="left" vertical="top" wrapText="1"/>
    </xf>
    <xf numFmtId="167" fontId="2" fillId="19" borderId="12" xfId="62" applyNumberFormat="1" applyFont="1" applyFill="1" applyBorder="1" applyAlignment="1">
      <alignment horizontal="right"/>
    </xf>
    <xf numFmtId="168" fontId="13" fillId="21" borderId="13" xfId="57" applyNumberFormat="1" applyFont="1" applyFill="1" applyBorder="1" applyAlignment="1">
      <alignment horizontal="left" vertical="top" wrapText="1"/>
    </xf>
    <xf numFmtId="167" fontId="7" fillId="21" borderId="12" xfId="62" applyNumberFormat="1" applyFont="1" applyFill="1" applyBorder="1" applyAlignment="1">
      <alignment horizontal="left"/>
    </xf>
    <xf numFmtId="168" fontId="38" fillId="22" borderId="12" xfId="57" applyNumberFormat="1" applyFont="1" applyFill="1" applyBorder="1" applyAlignment="1">
      <alignment horizontal="left" vertical="top" wrapText="1"/>
    </xf>
    <xf numFmtId="168" fontId="13" fillId="21" borderId="12" xfId="57" applyNumberFormat="1" applyFont="1" applyFill="1" applyBorder="1" applyAlignment="1">
      <alignment horizontal="left" vertical="top" wrapText="1"/>
    </xf>
    <xf numFmtId="167" fontId="38" fillId="21" borderId="12" xfId="62" applyNumberFormat="1" applyFont="1" applyFill="1" applyBorder="1" applyAlignment="1">
      <alignment horizontal="center"/>
    </xf>
    <xf numFmtId="168" fontId="13" fillId="22" borderId="12" xfId="57" applyNumberFormat="1" applyFont="1" applyFill="1" applyBorder="1" applyAlignment="1">
      <alignment horizontal="center" vertical="center" wrapText="1"/>
    </xf>
    <xf numFmtId="168" fontId="38" fillId="21" borderId="12" xfId="57" applyNumberFormat="1" applyFont="1" applyFill="1" applyBorder="1" applyAlignment="1">
      <alignment horizontal="center" vertical="center" wrapText="1"/>
    </xf>
    <xf numFmtId="174" fontId="4" fillId="14" borderId="12" xfId="62" applyNumberFormat="1" applyFont="1" applyFill="1" applyBorder="1" applyAlignment="1">
      <alignment horizontal="right"/>
    </xf>
    <xf numFmtId="168" fontId="13" fillId="21" borderId="12" xfId="62" applyNumberFormat="1" applyFont="1" applyFill="1" applyBorder="1" applyAlignment="1">
      <alignment horizontal="left" vertical="center" wrapText="1"/>
    </xf>
    <xf numFmtId="167" fontId="2" fillId="24" borderId="12" xfId="62" applyNumberFormat="1" applyFont="1" applyFill="1" applyBorder="1" applyAlignment="1">
      <alignment horizontal="right"/>
    </xf>
    <xf numFmtId="168" fontId="38" fillId="21" borderId="12" xfId="62" applyNumberFormat="1" applyFont="1" applyFill="1" applyBorder="1" applyAlignment="1">
      <alignment horizontal="center" vertical="center" wrapText="1"/>
    </xf>
    <xf numFmtId="167" fontId="56" fillId="21" borderId="12" xfId="62" applyNumberFormat="1" applyFont="1" applyFill="1" applyBorder="1" applyAlignment="1">
      <alignment horizontal="center"/>
    </xf>
    <xf numFmtId="0" fontId="13" fillId="21" borderId="12" xfId="57" applyFont="1" applyFill="1" applyBorder="1" applyAlignment="1">
      <alignment horizontal="left" vertical="center" wrapText="1"/>
    </xf>
    <xf numFmtId="0" fontId="6" fillId="21" borderId="12" xfId="57" applyFont="1" applyFill="1" applyBorder="1" applyAlignment="1">
      <alignment horizontal="left" vertical="center" wrapText="1"/>
    </xf>
    <xf numFmtId="168" fontId="38" fillId="21" borderId="21" xfId="57" applyNumberFormat="1" applyFont="1" applyFill="1" applyBorder="1" applyAlignment="1">
      <alignment horizontal="center" vertical="center" wrapText="1"/>
    </xf>
    <xf numFmtId="0" fontId="5" fillId="0" borderId="0" xfId="75" applyFont="1" applyBorder="1"/>
    <xf numFmtId="0" fontId="38" fillId="22" borderId="12" xfId="57" applyFont="1" applyFill="1" applyBorder="1" applyAlignment="1">
      <alignment horizontal="left" vertical="center" wrapText="1"/>
    </xf>
    <xf numFmtId="0" fontId="2" fillId="19" borderId="12" xfId="57" applyFont="1" applyFill="1" applyBorder="1" applyAlignment="1">
      <alignment horizontal="right" vertical="center" wrapText="1"/>
    </xf>
    <xf numFmtId="10" fontId="4" fillId="21" borderId="12" xfId="57" applyNumberFormat="1" applyFont="1" applyFill="1" applyBorder="1" applyAlignment="1">
      <alignment horizontal="left" vertical="center" wrapText="1"/>
    </xf>
    <xf numFmtId="0" fontId="4" fillId="21" borderId="12" xfId="57" applyFont="1" applyFill="1" applyBorder="1" applyAlignment="1">
      <alignment horizontal="left" vertical="center" wrapText="1"/>
    </xf>
    <xf numFmtId="0" fontId="6" fillId="20" borderId="0" xfId="76" applyFont="1" applyFill="1" applyBorder="1" applyAlignment="1" applyProtection="1"/>
    <xf numFmtId="0" fontId="2" fillId="0" borderId="0" xfId="57" applyBorder="1" applyAlignment="1">
      <alignment wrapText="1"/>
    </xf>
    <xf numFmtId="0" fontId="12" fillId="0" borderId="0" xfId="0" applyFont="1"/>
    <xf numFmtId="0" fontId="61" fillId="28" borderId="0" xfId="77" applyFont="1" applyFill="1" applyBorder="1" applyAlignment="1" applyProtection="1">
      <alignment vertical="center"/>
    </xf>
    <xf numFmtId="0" fontId="63" fillId="28" borderId="0" xfId="77" applyFont="1" applyFill="1" applyBorder="1" applyAlignment="1" applyProtection="1">
      <alignment vertical="center"/>
    </xf>
    <xf numFmtId="0" fontId="38" fillId="21" borderId="12" xfId="45" applyFont="1" applyFill="1" applyBorder="1" applyAlignment="1">
      <alignment horizontal="center" vertical="top" wrapText="1"/>
    </xf>
    <xf numFmtId="3" fontId="40" fillId="14" borderId="12" xfId="45" applyNumberFormat="1" applyFont="1" applyFill="1" applyBorder="1" applyAlignment="1">
      <alignment horizontal="right"/>
    </xf>
    <xf numFmtId="3" fontId="39" fillId="14" borderId="12" xfId="45" applyNumberFormat="1" applyFont="1" applyFill="1" applyBorder="1" applyAlignment="1">
      <alignment horizontal="right"/>
    </xf>
    <xf numFmtId="0" fontId="2" fillId="20" borderId="0" xfId="46" applyBorder="1"/>
    <xf numFmtId="0" fontId="2" fillId="0" borderId="0" xfId="57" applyBorder="1"/>
    <xf numFmtId="0" fontId="38" fillId="29" borderId="12" xfId="57" applyFont="1" applyFill="1" applyBorder="1" applyAlignment="1">
      <alignment horizontal="center" vertical="center" wrapText="1"/>
    </xf>
    <xf numFmtId="49" fontId="13" fillId="29" borderId="12" xfId="49" applyNumberFormat="1" applyFont="1" applyFill="1" applyBorder="1" applyAlignment="1"/>
    <xf numFmtId="0" fontId="2" fillId="29" borderId="12" xfId="57" applyFill="1" applyBorder="1"/>
    <xf numFmtId="169" fontId="8" fillId="24" borderId="12" xfId="50" applyNumberFormat="1" applyFont="1" applyFill="1" applyBorder="1" applyAlignment="1">
      <alignment horizontal="center"/>
    </xf>
    <xf numFmtId="3" fontId="4" fillId="24" borderId="12" xfId="50" applyNumberFormat="1" applyFont="1" applyFill="1" applyBorder="1" applyAlignment="1">
      <alignment horizontal="right"/>
    </xf>
    <xf numFmtId="0" fontId="3" fillId="20" borderId="0" xfId="48" applyFont="1" applyAlignment="1">
      <alignment vertical="center"/>
    </xf>
    <xf numFmtId="0" fontId="2" fillId="20" borderId="0" xfId="48" applyAlignment="1">
      <alignment vertical="center"/>
    </xf>
    <xf numFmtId="0" fontId="49" fillId="20" borderId="0" xfId="51" applyFont="1" applyAlignment="1">
      <alignment vertical="center"/>
    </xf>
    <xf numFmtId="0" fontId="5" fillId="20" borderId="0" xfId="51" applyFont="1" applyAlignment="1">
      <alignment vertical="center"/>
    </xf>
    <xf numFmtId="0" fontId="5" fillId="20" borderId="0" xfId="46" applyFont="1" applyFill="1" applyAlignment="1">
      <alignment horizontal="left" vertical="center" wrapText="1"/>
    </xf>
    <xf numFmtId="0" fontId="5" fillId="20" borderId="0" xfId="46" applyFont="1" applyBorder="1" applyAlignment="1">
      <alignment vertical="center"/>
    </xf>
    <xf numFmtId="0" fontId="4" fillId="14" borderId="13" xfId="48" applyFont="1" applyFill="1" applyBorder="1" applyAlignment="1">
      <alignment vertical="center"/>
    </xf>
    <xf numFmtId="0" fontId="8" fillId="14" borderId="13" xfId="46" applyFont="1" applyFill="1" applyBorder="1" applyAlignment="1">
      <alignment vertical="center"/>
    </xf>
    <xf numFmtId="49" fontId="2" fillId="26" borderId="12" xfId="49" applyNumberFormat="1" applyFont="1" applyFill="1" applyBorder="1" applyAlignment="1">
      <alignment wrapText="1"/>
    </xf>
    <xf numFmtId="169" fontId="2" fillId="19" borderId="12" xfId="49" applyNumberFormat="1" applyFont="1" applyFill="1" applyBorder="1" applyAlignment="1">
      <alignment horizontal="right" wrapText="1"/>
    </xf>
    <xf numFmtId="10" fontId="40" fillId="14" borderId="12" xfId="45" applyNumberFormat="1" applyFont="1" applyFill="1" applyBorder="1" applyAlignment="1"/>
    <xf numFmtId="3" fontId="40" fillId="19" borderId="12" xfId="45" applyNumberFormat="1" applyFont="1" applyFill="1" applyBorder="1" applyAlignment="1">
      <alignment horizontal="right"/>
    </xf>
    <xf numFmtId="0" fontId="38" fillId="21" borderId="12" xfId="63" applyFont="1" applyFill="1" applyBorder="1" applyAlignment="1">
      <alignment horizontal="center" vertical="center" wrapText="1"/>
    </xf>
    <xf numFmtId="0" fontId="38" fillId="21" borderId="13" xfId="63" applyFont="1" applyFill="1" applyBorder="1" applyAlignment="1">
      <alignment horizontal="center" vertical="center" wrapText="1"/>
    </xf>
    <xf numFmtId="0" fontId="38" fillId="21" borderId="20" xfId="63" applyFont="1" applyFill="1" applyBorder="1" applyAlignment="1">
      <alignment horizontal="center" vertical="center" wrapText="1"/>
    </xf>
    <xf numFmtId="0" fontId="2" fillId="19" borderId="13" xfId="63" applyFont="1" applyFill="1" applyBorder="1" applyAlignment="1">
      <alignment wrapText="1"/>
    </xf>
    <xf numFmtId="3" fontId="2" fillId="19" borderId="13" xfId="63" applyNumberFormat="1" applyFont="1" applyFill="1" applyBorder="1" applyAlignment="1">
      <alignment wrapText="1"/>
    </xf>
    <xf numFmtId="0" fontId="39" fillId="14" borderId="13" xfId="63" applyFont="1" applyFill="1" applyBorder="1" applyAlignment="1">
      <alignment wrapText="1"/>
    </xf>
    <xf numFmtId="3" fontId="39" fillId="14" borderId="13" xfId="63" applyNumberFormat="1" applyFont="1" applyFill="1" applyBorder="1" applyAlignment="1">
      <alignment wrapText="1"/>
    </xf>
    <xf numFmtId="168" fontId="38" fillId="21" borderId="12" xfId="57" applyNumberFormat="1" applyFont="1" applyFill="1" applyBorder="1" applyAlignment="1">
      <alignment horizontal="center" vertical="center" wrapText="1"/>
    </xf>
    <xf numFmtId="165" fontId="38" fillId="21" borderId="13" xfId="49" applyNumberFormat="1" applyFont="1" applyFill="1" applyBorder="1" applyAlignment="1">
      <alignment horizontal="center" vertical="center" wrapText="1"/>
    </xf>
    <xf numFmtId="0" fontId="38" fillId="21" borderId="12" xfId="49" applyFont="1" applyFill="1" applyBorder="1" applyAlignment="1">
      <alignment horizontal="center" vertical="center" wrapText="1"/>
    </xf>
    <xf numFmtId="0" fontId="43" fillId="21" borderId="13" xfId="49" applyFont="1" applyFill="1" applyBorder="1" applyAlignment="1">
      <alignment horizontal="center" vertical="center" wrapText="1"/>
    </xf>
    <xf numFmtId="0" fontId="43" fillId="21" borderId="12" xfId="49" applyFont="1" applyFill="1" applyBorder="1" applyAlignment="1">
      <alignment horizontal="center" vertical="center" wrapText="1"/>
    </xf>
    <xf numFmtId="0" fontId="43" fillId="21" borderId="20" xfId="49" applyFont="1" applyFill="1" applyBorder="1" applyAlignment="1">
      <alignment horizontal="center" vertical="center" wrapText="1"/>
    </xf>
    <xf numFmtId="3" fontId="2" fillId="19" borderId="12" xfId="63" applyNumberFormat="1" applyFont="1" applyFill="1" applyBorder="1" applyAlignment="1">
      <alignment wrapText="1"/>
    </xf>
    <xf numFmtId="3" fontId="39" fillId="14" borderId="12" xfId="63" applyNumberFormat="1" applyFont="1" applyFill="1" applyBorder="1" applyAlignment="1">
      <alignment wrapText="1"/>
    </xf>
    <xf numFmtId="165" fontId="38" fillId="21" borderId="13" xfId="49" applyNumberFormat="1" applyFont="1" applyFill="1" applyBorder="1" applyAlignment="1">
      <alignment horizontal="center" vertical="center" wrapText="1"/>
    </xf>
    <xf numFmtId="0" fontId="2" fillId="0" borderId="0" xfId="58"/>
    <xf numFmtId="167" fontId="38" fillId="21" borderId="23" xfId="72" applyNumberFormat="1" applyFont="1" applyFill="1" applyBorder="1" applyAlignment="1">
      <alignment horizontal="center" vertical="center"/>
    </xf>
    <xf numFmtId="0" fontId="38" fillId="21" borderId="12" xfId="0" applyFont="1" applyFill="1" applyBorder="1" applyAlignment="1">
      <alignment horizontal="center" vertical="center" wrapText="1"/>
    </xf>
    <xf numFmtId="167" fontId="64" fillId="21" borderId="23" xfId="72" applyNumberFormat="1" applyFont="1" applyFill="1" applyBorder="1" applyAlignment="1">
      <alignment horizontal="left" vertical="center"/>
    </xf>
    <xf numFmtId="167" fontId="2" fillId="24" borderId="12" xfId="62" applyNumberFormat="1" applyFont="1" applyFill="1" applyBorder="1" applyAlignment="1">
      <alignment horizontal="left"/>
    </xf>
    <xf numFmtId="174" fontId="4" fillId="24" borderId="12" xfId="0" applyNumberFormat="1" applyFont="1" applyFill="1" applyBorder="1" applyAlignment="1">
      <alignment horizontal="right" vertical="center" wrapText="1"/>
    </xf>
    <xf numFmtId="174" fontId="4" fillId="14" borderId="12" xfId="0" applyNumberFormat="1" applyFont="1" applyFill="1" applyBorder="1" applyAlignment="1">
      <alignment horizontal="right" vertical="center" wrapText="1"/>
    </xf>
    <xf numFmtId="0" fontId="64" fillId="21" borderId="12" xfId="57" applyFont="1" applyFill="1" applyBorder="1" applyAlignment="1">
      <alignment horizontal="left" vertical="center" wrapText="1"/>
    </xf>
    <xf numFmtId="0" fontId="2" fillId="20" borderId="0" xfId="49" applyAlignment="1">
      <alignment vertical="center"/>
    </xf>
    <xf numFmtId="0" fontId="38" fillId="21" borderId="12" xfId="63" applyFont="1" applyFill="1" applyBorder="1" applyAlignment="1">
      <alignment horizontal="center" vertical="center"/>
    </xf>
    <xf numFmtId="0" fontId="64" fillId="21" borderId="12" xfId="46" applyFont="1" applyFill="1" applyBorder="1" applyAlignment="1">
      <alignment horizontal="left" vertical="center" wrapText="1"/>
    </xf>
    <xf numFmtId="0" fontId="38" fillId="21" borderId="12" xfId="51" applyFont="1" applyFill="1" applyBorder="1" applyAlignment="1">
      <alignment horizontal="center" vertical="center" wrapText="1"/>
    </xf>
    <xf numFmtId="167" fontId="13" fillId="21" borderId="13" xfId="30" applyNumberFormat="1" applyFont="1" applyFill="1" applyBorder="1" applyAlignment="1">
      <alignment horizontal="center" vertical="center" wrapText="1"/>
    </xf>
    <xf numFmtId="0" fontId="8" fillId="19" borderId="13" xfId="49" applyFont="1" applyFill="1" applyBorder="1" applyAlignment="1">
      <alignment wrapText="1"/>
    </xf>
    <xf numFmtId="0" fontId="39" fillId="14" borderId="13" xfId="49" applyFont="1" applyFill="1" applyBorder="1" applyAlignment="1">
      <alignment wrapText="1"/>
    </xf>
    <xf numFmtId="0" fontId="38" fillId="21" borderId="12" xfId="49" applyFont="1" applyFill="1" applyBorder="1" applyAlignment="1">
      <alignment horizontal="center" vertical="center" wrapText="1"/>
    </xf>
    <xf numFmtId="175" fontId="2" fillId="19" borderId="12" xfId="49" applyNumberFormat="1" applyFont="1" applyFill="1" applyBorder="1" applyAlignment="1">
      <alignment horizontal="right" wrapText="1"/>
    </xf>
    <xf numFmtId="175" fontId="2" fillId="19" borderId="12" xfId="49" applyNumberFormat="1" applyFont="1" applyFill="1" applyBorder="1" applyAlignment="1">
      <alignment horizontal="right"/>
    </xf>
    <xf numFmtId="175" fontId="2" fillId="24" borderId="12" xfId="49" applyNumberFormat="1" applyFont="1" applyFill="1" applyBorder="1" applyAlignment="1">
      <alignment horizontal="right"/>
    </xf>
    <xf numFmtId="0" fontId="6" fillId="21" borderId="10" xfId="78" applyFont="1" applyFill="1" applyBorder="1" applyAlignment="1" applyProtection="1">
      <alignment vertical="center"/>
      <protection locked="0"/>
    </xf>
    <xf numFmtId="0" fontId="7" fillId="21" borderId="0" xfId="78" applyFont="1" applyFill="1" applyBorder="1" applyAlignment="1">
      <alignment vertical="center"/>
    </xf>
    <xf numFmtId="0" fontId="7" fillId="21" borderId="11" xfId="78" applyFont="1" applyFill="1" applyBorder="1" applyAlignment="1">
      <alignment vertical="center"/>
    </xf>
    <xf numFmtId="0" fontId="38" fillId="29" borderId="12" xfId="57" applyFont="1" applyFill="1" applyBorder="1" applyAlignment="1">
      <alignment horizontal="center" vertical="center" wrapText="1"/>
    </xf>
    <xf numFmtId="0" fontId="3" fillId="20" borderId="0" xfId="45" applyFont="1" applyFill="1" applyBorder="1" applyAlignment="1">
      <alignment horizontal="left" vertical="center" wrapText="1"/>
    </xf>
    <xf numFmtId="0" fontId="2" fillId="20" borderId="0" xfId="46" applyAlignment="1"/>
    <xf numFmtId="0" fontId="8" fillId="20" borderId="0" xfId="46" applyFont="1" applyAlignment="1"/>
    <xf numFmtId="0" fontId="46" fillId="20" borderId="0" xfId="46" applyFont="1" applyFill="1" applyBorder="1" applyAlignment="1">
      <alignment horizontal="center" vertical="center"/>
    </xf>
    <xf numFmtId="0" fontId="2" fillId="20" borderId="0" xfId="46" applyFill="1" applyBorder="1" applyAlignment="1">
      <alignment horizontal="center" vertical="center"/>
    </xf>
    <xf numFmtId="0" fontId="41" fillId="20" borderId="0" xfId="46" applyFont="1" applyFill="1" applyBorder="1" applyAlignment="1">
      <alignment horizontal="right" vertical="center"/>
    </xf>
    <xf numFmtId="0" fontId="41" fillId="20" borderId="0" xfId="46" applyFont="1" applyAlignment="1"/>
    <xf numFmtId="0" fontId="8" fillId="19" borderId="12" xfId="49" applyFont="1" applyFill="1" applyBorder="1" applyAlignment="1">
      <alignment wrapText="1"/>
    </xf>
    <xf numFmtId="0" fontId="40" fillId="22" borderId="12" xfId="49" applyFont="1" applyFill="1" applyBorder="1" applyAlignment="1">
      <alignment wrapText="1"/>
    </xf>
    <xf numFmtId="0" fontId="10" fillId="20" borderId="0" xfId="48" applyFont="1" applyAlignment="1">
      <alignment vertical="top" wrapText="1"/>
    </xf>
    <xf numFmtId="0" fontId="10" fillId="20" borderId="0" xfId="48" applyFont="1" applyAlignment="1">
      <alignment horizontal="left" vertical="top" wrapText="1"/>
    </xf>
    <xf numFmtId="0" fontId="65" fillId="21" borderId="13" xfId="0" applyFont="1" applyFill="1" applyBorder="1" applyAlignment="1">
      <alignment horizontal="left" vertical="top"/>
    </xf>
    <xf numFmtId="0" fontId="65" fillId="21" borderId="19" xfId="0" applyFont="1" applyFill="1" applyBorder="1" applyAlignment="1">
      <alignment horizontal="left" vertical="top"/>
    </xf>
    <xf numFmtId="0" fontId="10" fillId="0" borderId="0" xfId="0" applyFont="1" applyAlignment="1">
      <alignment horizontal="left" vertical="top"/>
    </xf>
    <xf numFmtId="0" fontId="10" fillId="0" borderId="0" xfId="0" applyFont="1" applyAlignment="1">
      <alignment horizontal="left" vertical="top" wrapText="1"/>
    </xf>
    <xf numFmtId="0" fontId="10" fillId="0" borderId="0" xfId="0" applyFont="1" applyAlignment="1">
      <alignment vertical="top" wrapText="1"/>
    </xf>
    <xf numFmtId="2" fontId="2" fillId="19" borderId="12" xfId="62" applyNumberFormat="1" applyFont="1" applyFill="1" applyBorder="1" applyAlignment="1">
      <alignment horizontal="right"/>
    </xf>
    <xf numFmtId="2" fontId="4" fillId="14" borderId="12" xfId="62" applyNumberFormat="1" applyFont="1" applyFill="1" applyBorder="1" applyAlignment="1">
      <alignment horizontal="right"/>
    </xf>
    <xf numFmtId="2" fontId="7" fillId="21" borderId="12" xfId="62" applyNumberFormat="1" applyFont="1" applyFill="1" applyBorder="1" applyAlignment="1">
      <alignment horizontal="left"/>
    </xf>
    <xf numFmtId="170" fontId="8" fillId="19" borderId="12" xfId="30" applyNumberFormat="1" applyFont="1" applyFill="1" applyBorder="1" applyAlignment="1">
      <alignment horizontal="right" vertical="center" wrapText="1"/>
    </xf>
    <xf numFmtId="173" fontId="2" fillId="19" borderId="12" xfId="50" applyNumberFormat="1" applyFont="1" applyFill="1" applyBorder="1" applyAlignment="1"/>
    <xf numFmtId="0" fontId="68" fillId="20" borderId="0" xfId="45" applyFont="1"/>
    <xf numFmtId="3" fontId="2" fillId="19" borderId="12" xfId="45" applyNumberFormat="1" applyFont="1" applyFill="1" applyBorder="1" applyAlignment="1">
      <alignment horizontal="right"/>
    </xf>
    <xf numFmtId="0" fontId="70" fillId="0" borderId="0" xfId="0" applyFont="1"/>
    <xf numFmtId="169" fontId="2" fillId="19" borderId="12" xfId="49" applyNumberFormat="1" applyFont="1" applyFill="1" applyBorder="1" applyAlignment="1">
      <alignment horizontal="left" wrapText="1"/>
    </xf>
    <xf numFmtId="0" fontId="2" fillId="19" borderId="12" xfId="67" applyFont="1" applyFill="1" applyBorder="1" applyAlignment="1">
      <alignment horizontal="left" vertical="top" wrapText="1"/>
    </xf>
    <xf numFmtId="169" fontId="2" fillId="19" borderId="12" xfId="50" applyNumberFormat="1" applyFont="1" applyFill="1" applyBorder="1" applyAlignment="1">
      <alignment horizontal="center"/>
    </xf>
    <xf numFmtId="169" fontId="2" fillId="19" borderId="12" xfId="49" applyNumberFormat="1" applyFont="1" applyFill="1" applyBorder="1" applyAlignment="1">
      <alignment horizontal="left" vertical="top" wrapText="1"/>
    </xf>
    <xf numFmtId="169" fontId="2" fillId="19" borderId="12" xfId="49" applyNumberFormat="1" applyFont="1" applyFill="1" applyBorder="1" applyAlignment="1">
      <alignment horizontal="left" vertical="top"/>
    </xf>
    <xf numFmtId="164" fontId="2" fillId="19" borderId="12" xfId="30" applyFont="1" applyFill="1" applyBorder="1" applyAlignment="1">
      <alignment horizontal="left"/>
    </xf>
    <xf numFmtId="164" fontId="4" fillId="14" borderId="12" xfId="30" applyFont="1" applyFill="1" applyBorder="1" applyAlignment="1">
      <alignment horizontal="right"/>
    </xf>
    <xf numFmtId="164" fontId="7" fillId="21" borderId="12" xfId="30" applyFont="1" applyFill="1" applyBorder="1" applyAlignment="1">
      <alignment horizontal="left"/>
    </xf>
    <xf numFmtId="171" fontId="2" fillId="19" borderId="12" xfId="30" applyNumberFormat="1" applyFont="1" applyFill="1" applyBorder="1" applyAlignment="1">
      <alignment horizontal="right"/>
    </xf>
    <xf numFmtId="164" fontId="2" fillId="19" borderId="12" xfId="30" applyFont="1" applyFill="1" applyBorder="1" applyAlignment="1">
      <alignment horizontal="right"/>
    </xf>
    <xf numFmtId="165" fontId="2" fillId="19" borderId="12" xfId="48" applyNumberFormat="1" applyFont="1" applyFill="1" applyBorder="1"/>
    <xf numFmtId="0" fontId="2" fillId="20" borderId="0" xfId="48" applyFont="1"/>
    <xf numFmtId="167" fontId="4" fillId="24" borderId="12" xfId="48" applyNumberFormat="1" applyFont="1" applyFill="1" applyBorder="1" applyAlignment="1">
      <alignment horizontal="center"/>
    </xf>
    <xf numFmtId="165" fontId="13" fillId="21" borderId="12" xfId="48" applyNumberFormat="1" applyFont="1" applyFill="1" applyBorder="1" applyAlignment="1">
      <alignment horizontal="left"/>
    </xf>
    <xf numFmtId="171" fontId="2" fillId="19" borderId="12" xfId="48" applyNumberFormat="1" applyFont="1" applyFill="1" applyBorder="1" applyAlignment="1">
      <alignment horizontal="right"/>
    </xf>
    <xf numFmtId="170" fontId="2" fillId="24" borderId="13" xfId="48" applyNumberFormat="1" applyFont="1" applyFill="1" applyBorder="1" applyAlignment="1">
      <alignment horizontal="right"/>
    </xf>
    <xf numFmtId="171" fontId="2" fillId="19" borderId="12" xfId="30" applyNumberFormat="1" applyFont="1" applyFill="1" applyBorder="1" applyAlignment="1">
      <alignment horizontal="right" vertical="center" wrapText="1"/>
    </xf>
    <xf numFmtId="171" fontId="4" fillId="14" borderId="12" xfId="30" applyNumberFormat="1" applyFont="1" applyFill="1" applyBorder="1" applyAlignment="1">
      <alignment horizontal="right"/>
    </xf>
    <xf numFmtId="0" fontId="40" fillId="19" borderId="12" xfId="45" applyFont="1" applyFill="1" applyBorder="1" applyAlignment="1">
      <alignment horizontal="left" vertical="center" wrapText="1"/>
    </xf>
    <xf numFmtId="0" fontId="40" fillId="19" borderId="12" xfId="46" applyFont="1" applyFill="1" applyBorder="1" applyAlignment="1">
      <alignment horizontal="left" vertical="center" wrapText="1"/>
    </xf>
    <xf numFmtId="175" fontId="2" fillId="26" borderId="12" xfId="48" applyNumberFormat="1" applyFont="1" applyFill="1" applyBorder="1" applyAlignment="1">
      <alignment horizontal="right"/>
    </xf>
    <xf numFmtId="175" fontId="2" fillId="24" borderId="12" xfId="48" applyNumberFormat="1" applyFont="1" applyFill="1" applyBorder="1" applyAlignment="1">
      <alignment horizontal="right"/>
    </xf>
    <xf numFmtId="175" fontId="4" fillId="24" borderId="12" xfId="48" applyNumberFormat="1" applyFont="1" applyFill="1" applyBorder="1" applyAlignment="1">
      <alignment horizontal="right"/>
    </xf>
    <xf numFmtId="37" fontId="2" fillId="19" borderId="12" xfId="48" applyNumberFormat="1" applyFont="1" applyFill="1" applyBorder="1"/>
    <xf numFmtId="37" fontId="40" fillId="14" borderId="12" xfId="48" applyNumberFormat="1" applyFont="1" applyFill="1" applyBorder="1" applyAlignment="1"/>
    <xf numFmtId="37" fontId="2" fillId="24" borderId="13" xfId="48" applyNumberFormat="1" applyFont="1" applyFill="1" applyBorder="1"/>
    <xf numFmtId="37" fontId="39" fillId="14" borderId="12" xfId="48" applyNumberFormat="1" applyFont="1" applyFill="1" applyBorder="1" applyAlignment="1"/>
    <xf numFmtId="37" fontId="2" fillId="21" borderId="13" xfId="48" applyNumberFormat="1" applyFont="1" applyFill="1" applyBorder="1" applyAlignment="1">
      <alignment horizontal="right"/>
    </xf>
    <xf numFmtId="170" fontId="2" fillId="19" borderId="12" xfId="30" applyNumberFormat="1" applyFont="1" applyFill="1" applyBorder="1" applyAlignment="1">
      <alignment horizontal="right" vertical="center" wrapText="1"/>
    </xf>
    <xf numFmtId="170" fontId="4" fillId="14" borderId="12" xfId="30" applyNumberFormat="1" applyFont="1" applyFill="1" applyBorder="1" applyAlignment="1">
      <alignment horizontal="right"/>
    </xf>
    <xf numFmtId="170" fontId="4" fillId="21" borderId="12" xfId="30" applyNumberFormat="1" applyFont="1" applyFill="1" applyBorder="1" applyAlignment="1">
      <alignment horizontal="left" vertical="center" wrapText="1"/>
    </xf>
    <xf numFmtId="170" fontId="2" fillId="19" borderId="12" xfId="30" applyNumberFormat="1" applyFont="1" applyFill="1" applyBorder="1" applyAlignment="1">
      <alignment horizontal="right"/>
    </xf>
    <xf numFmtId="170" fontId="7" fillId="21" borderId="12" xfId="62" applyNumberFormat="1" applyFont="1" applyFill="1" applyBorder="1" applyAlignment="1">
      <alignment horizontal="left"/>
    </xf>
    <xf numFmtId="170" fontId="2" fillId="0" borderId="0" xfId="57" applyNumberFormat="1"/>
    <xf numFmtId="170" fontId="38" fillId="21" borderId="12" xfId="62" applyNumberFormat="1" applyFont="1" applyFill="1" applyBorder="1" applyAlignment="1">
      <alignment horizontal="center" vertical="center" wrapText="1"/>
    </xf>
    <xf numFmtId="170" fontId="38" fillId="21" borderId="23" xfId="72" applyNumberFormat="1" applyFont="1" applyFill="1" applyBorder="1" applyAlignment="1">
      <alignment horizontal="center" vertical="center"/>
    </xf>
    <xf numFmtId="170" fontId="2" fillId="24" borderId="12" xfId="62" applyNumberFormat="1" applyFont="1" applyFill="1" applyBorder="1" applyAlignment="1">
      <alignment horizontal="left"/>
    </xf>
    <xf numFmtId="167" fontId="2" fillId="19" borderId="12" xfId="62" applyNumberFormat="1" applyFont="1" applyFill="1" applyBorder="1" applyAlignment="1">
      <alignment horizontal="left"/>
    </xf>
    <xf numFmtId="1" fontId="2" fillId="19" borderId="12" xfId="57" applyNumberFormat="1" applyFill="1" applyBorder="1" applyAlignment="1">
      <alignment horizontal="right"/>
    </xf>
    <xf numFmtId="1" fontId="2" fillId="24" borderId="12" xfId="57" applyNumberFormat="1" applyFill="1" applyBorder="1" applyAlignment="1">
      <alignment horizontal="right"/>
    </xf>
    <xf numFmtId="1" fontId="2" fillId="29" borderId="12" xfId="57" applyNumberFormat="1" applyFill="1" applyBorder="1" applyAlignment="1">
      <alignment horizontal="right"/>
    </xf>
    <xf numFmtId="164" fontId="2" fillId="24" borderId="12" xfId="30" applyFill="1" applyBorder="1"/>
    <xf numFmtId="164" fontId="2" fillId="29" borderId="12" xfId="30" applyFill="1" applyBorder="1"/>
    <xf numFmtId="175" fontId="2" fillId="19" borderId="12" xfId="49" quotePrefix="1" applyNumberFormat="1" applyFont="1" applyFill="1" applyBorder="1" applyAlignment="1">
      <alignment horizontal="right"/>
    </xf>
    <xf numFmtId="175" fontId="4" fillId="14" borderId="12" xfId="49" applyNumberFormat="1" applyFont="1" applyFill="1" applyBorder="1" applyAlignment="1">
      <alignment horizontal="right"/>
    </xf>
    <xf numFmtId="175" fontId="4" fillId="21" borderId="12" xfId="49" applyNumberFormat="1" applyFont="1" applyFill="1" applyBorder="1" applyAlignment="1">
      <alignment horizontal="center" vertical="center" wrapText="1"/>
    </xf>
    <xf numFmtId="169" fontId="2" fillId="19" borderId="12" xfId="49" applyNumberFormat="1" applyFont="1" applyFill="1" applyBorder="1" applyAlignment="1">
      <alignment horizontal="left"/>
    </xf>
    <xf numFmtId="175" fontId="2" fillId="19" borderId="12" xfId="49" applyNumberFormat="1" applyFont="1" applyFill="1" applyBorder="1" applyAlignment="1">
      <alignment horizontal="left" vertical="top" wrapText="1"/>
    </xf>
    <xf numFmtId="175" fontId="2" fillId="19" borderId="12" xfId="49" applyNumberFormat="1" applyFont="1" applyFill="1" applyBorder="1" applyAlignment="1">
      <alignment horizontal="right" vertical="top"/>
    </xf>
    <xf numFmtId="175" fontId="2" fillId="14" borderId="12" xfId="49" applyNumberFormat="1" applyFont="1" applyFill="1" applyBorder="1" applyAlignment="1">
      <alignment horizontal="right"/>
    </xf>
    <xf numFmtId="175" fontId="7" fillId="21" borderId="12" xfId="49" applyNumberFormat="1" applyFont="1" applyFill="1" applyBorder="1" applyAlignment="1">
      <alignment horizontal="right"/>
    </xf>
    <xf numFmtId="175" fontId="2" fillId="21" borderId="12" xfId="49" applyNumberFormat="1" applyFont="1" applyFill="1" applyBorder="1" applyAlignment="1">
      <alignment horizontal="right"/>
    </xf>
    <xf numFmtId="175" fontId="39" fillId="14" borderId="12" xfId="49" applyNumberFormat="1" applyFont="1" applyFill="1" applyBorder="1" applyAlignment="1">
      <alignment horizontal="right"/>
    </xf>
    <xf numFmtId="175" fontId="2" fillId="19" borderId="12" xfId="50" applyNumberFormat="1" applyFont="1" applyFill="1" applyBorder="1" applyAlignment="1">
      <alignment horizontal="right"/>
    </xf>
    <xf numFmtId="170" fontId="2" fillId="14" borderId="12" xfId="30" applyNumberFormat="1" applyFont="1" applyFill="1" applyBorder="1" applyAlignment="1">
      <alignment horizontal="right" vertical="center" wrapText="1"/>
    </xf>
    <xf numFmtId="170" fontId="40" fillId="14" borderId="12" xfId="30" applyNumberFormat="1" applyFont="1" applyFill="1" applyBorder="1" applyAlignment="1">
      <alignment horizontal="right" vertical="center" wrapText="1"/>
    </xf>
    <xf numFmtId="167" fontId="2" fillId="19" borderId="12" xfId="48" applyNumberFormat="1" applyFont="1" applyFill="1" applyBorder="1" applyAlignment="1">
      <alignment horizontal="left"/>
    </xf>
    <xf numFmtId="0" fontId="2" fillId="19" borderId="21" xfId="48" applyFont="1" applyFill="1" applyBorder="1" applyAlignment="1" applyProtection="1">
      <alignment horizontal="left"/>
      <protection locked="0"/>
    </xf>
    <xf numFmtId="0" fontId="2" fillId="21" borderId="0" xfId="48" applyFont="1" applyFill="1" applyBorder="1"/>
    <xf numFmtId="0" fontId="2" fillId="21" borderId="0" xfId="48" applyFont="1" applyFill="1" applyBorder="1" applyAlignment="1">
      <alignment horizontal="right" indent="1"/>
    </xf>
    <xf numFmtId="0" fontId="2" fillId="19" borderId="12" xfId="46" applyFont="1" applyFill="1" applyBorder="1" applyAlignment="1">
      <alignment horizontal="left" vertical="top"/>
    </xf>
    <xf numFmtId="170" fontId="8" fillId="19" borderId="12" xfId="30" applyNumberFormat="1" applyFont="1" applyFill="1" applyBorder="1" applyAlignment="1">
      <alignment horizontal="left" vertical="top" wrapText="1"/>
    </xf>
    <xf numFmtId="3" fontId="2" fillId="14" borderId="12" xfId="45" applyNumberFormat="1" applyFont="1" applyFill="1" applyBorder="1" applyAlignment="1">
      <alignment horizontal="right"/>
    </xf>
    <xf numFmtId="0" fontId="2" fillId="19" borderId="21" xfId="255" applyFont="1" applyFill="1" applyBorder="1" applyAlignment="1" applyProtection="1">
      <alignment horizontal="left"/>
      <protection locked="0"/>
    </xf>
    <xf numFmtId="197" fontId="8" fillId="14" borderId="12" xfId="45" applyNumberFormat="1" applyFont="1" applyFill="1" applyBorder="1" applyAlignment="1">
      <alignment horizontal="right"/>
    </xf>
    <xf numFmtId="0" fontId="2" fillId="19" borderId="12" xfId="67" applyFont="1" applyFill="1" applyBorder="1" applyAlignment="1">
      <alignment horizontal="left" vertical="center" wrapText="1"/>
    </xf>
    <xf numFmtId="175" fontId="38" fillId="21" borderId="12" xfId="49" applyNumberFormat="1" applyFont="1" applyFill="1" applyBorder="1" applyAlignment="1">
      <alignment horizontal="center" vertical="center" wrapText="1"/>
    </xf>
    <xf numFmtId="175" fontId="13" fillId="21" borderId="23" xfId="30" applyNumberFormat="1" applyFont="1" applyFill="1" applyBorder="1" applyAlignment="1">
      <alignment horizontal="center" vertical="center"/>
    </xf>
    <xf numFmtId="175" fontId="2" fillId="27" borderId="12" xfId="48" applyNumberFormat="1" applyFont="1" applyFill="1" applyBorder="1" applyAlignment="1">
      <alignment horizontal="right"/>
    </xf>
    <xf numFmtId="175" fontId="4" fillId="27" borderId="12" xfId="48" applyNumberFormat="1" applyFont="1" applyFill="1" applyBorder="1" applyAlignment="1">
      <alignment horizontal="right"/>
    </xf>
    <xf numFmtId="37" fontId="2" fillId="27" borderId="12" xfId="48" applyNumberFormat="1" applyFont="1" applyFill="1" applyBorder="1" applyAlignment="1"/>
    <xf numFmtId="37" fontId="40" fillId="27" borderId="12" xfId="48" applyNumberFormat="1" applyFont="1" applyFill="1" applyBorder="1" applyAlignment="1"/>
    <xf numFmtId="37" fontId="2" fillId="27" borderId="12" xfId="48" applyNumberFormat="1" applyFont="1" applyFill="1" applyBorder="1"/>
    <xf numFmtId="37" fontId="39" fillId="27" borderId="12" xfId="48" applyNumberFormat="1" applyFont="1" applyFill="1" applyBorder="1" applyAlignment="1"/>
    <xf numFmtId="169" fontId="39" fillId="27" borderId="12" xfId="48" applyNumberFormat="1" applyFont="1" applyFill="1" applyBorder="1" applyAlignment="1"/>
    <xf numFmtId="37" fontId="2" fillId="27" borderId="12" xfId="48" applyNumberFormat="1" applyFont="1" applyFill="1" applyBorder="1" applyAlignment="1">
      <alignment horizontal="right"/>
    </xf>
    <xf numFmtId="37" fontId="2" fillId="27" borderId="12" xfId="48" applyNumberFormat="1" applyFont="1" applyFill="1" applyBorder="1" applyAlignment="1">
      <alignment horizontal="center"/>
    </xf>
    <xf numFmtId="170" fontId="2" fillId="27" borderId="12" xfId="30" applyNumberFormat="1" applyFont="1" applyFill="1" applyBorder="1" applyAlignment="1">
      <alignment horizontal="left"/>
    </xf>
    <xf numFmtId="175" fontId="2" fillId="27" borderId="12" xfId="49" applyNumberFormat="1" applyFont="1" applyFill="1" applyBorder="1" applyAlignment="1">
      <alignment horizontal="right"/>
    </xf>
    <xf numFmtId="169" fontId="2" fillId="27" borderId="12" xfId="49" applyNumberFormat="1" applyFont="1" applyFill="1" applyBorder="1" applyAlignment="1">
      <alignment horizontal="right"/>
    </xf>
    <xf numFmtId="175" fontId="2" fillId="27" borderId="12" xfId="49" applyNumberFormat="1" applyFont="1" applyFill="1" applyBorder="1" applyAlignment="1">
      <alignment horizontal="right" vertical="top"/>
    </xf>
    <xf numFmtId="175" fontId="4" fillId="27" borderId="12" xfId="49" applyNumberFormat="1" applyFont="1" applyFill="1" applyBorder="1" applyAlignment="1">
      <alignment horizontal="right"/>
    </xf>
    <xf numFmtId="169" fontId="4" fillId="27" borderId="12" xfId="49" applyNumberFormat="1" applyFont="1" applyFill="1" applyBorder="1" applyAlignment="1">
      <alignment horizontal="right"/>
    </xf>
    <xf numFmtId="175" fontId="7" fillId="27" borderId="12" xfId="49" applyNumberFormat="1" applyFont="1" applyFill="1" applyBorder="1" applyAlignment="1">
      <alignment horizontal="right"/>
    </xf>
    <xf numFmtId="175" fontId="39" fillId="27" borderId="12" xfId="49" applyNumberFormat="1" applyFont="1" applyFill="1" applyBorder="1" applyAlignment="1">
      <alignment horizontal="right"/>
    </xf>
    <xf numFmtId="169" fontId="2" fillId="27" borderId="12" xfId="48" applyNumberFormat="1" applyFont="1" applyFill="1" applyBorder="1" applyAlignment="1">
      <alignment horizontal="right"/>
    </xf>
    <xf numFmtId="169" fontId="4" fillId="27" borderId="12" xfId="48" applyNumberFormat="1" applyFont="1" applyFill="1" applyBorder="1" applyAlignment="1">
      <alignment horizontal="right"/>
    </xf>
    <xf numFmtId="173" fontId="2" fillId="27" borderId="12" xfId="50" applyNumberFormat="1" applyFont="1" applyFill="1" applyBorder="1" applyAlignment="1">
      <alignment horizontal="right"/>
    </xf>
    <xf numFmtId="9" fontId="2" fillId="27" borderId="12" xfId="49" applyNumberFormat="1" applyFont="1" applyFill="1" applyBorder="1" applyAlignment="1">
      <alignment horizontal="right"/>
    </xf>
    <xf numFmtId="173" fontId="2" fillId="27" borderId="12" xfId="50" applyNumberFormat="1" applyFont="1" applyFill="1" applyBorder="1"/>
    <xf numFmtId="169" fontId="2" fillId="27" borderId="12" xfId="50" applyNumberFormat="1" applyFont="1" applyFill="1" applyBorder="1" applyAlignment="1">
      <alignment horizontal="center"/>
    </xf>
    <xf numFmtId="169" fontId="8" fillId="27" borderId="12" xfId="50" applyNumberFormat="1" applyFont="1" applyFill="1" applyBorder="1" applyAlignment="1">
      <alignment horizontal="center"/>
    </xf>
    <xf numFmtId="169" fontId="39" fillId="27" borderId="12" xfId="50" applyNumberFormat="1" applyFont="1" applyFill="1" applyBorder="1" applyAlignment="1">
      <alignment horizontal="center"/>
    </xf>
    <xf numFmtId="170" fontId="8" fillId="27" borderId="12" xfId="30" applyNumberFormat="1" applyFont="1" applyFill="1" applyBorder="1" applyAlignment="1">
      <alignment horizontal="right" vertical="center" wrapText="1"/>
    </xf>
    <xf numFmtId="170" fontId="39" fillId="27" borderId="12" xfId="30" applyNumberFormat="1" applyFont="1" applyFill="1" applyBorder="1" applyAlignment="1">
      <alignment horizontal="right" vertical="center" wrapText="1"/>
    </xf>
    <xf numFmtId="170" fontId="44" fillId="27" borderId="12" xfId="30" applyNumberFormat="1" applyFont="1" applyFill="1" applyBorder="1" applyAlignment="1">
      <alignment vertical="center" wrapText="1"/>
    </xf>
    <xf numFmtId="170" fontId="2" fillId="27" borderId="13" xfId="30" applyNumberFormat="1" applyFill="1" applyBorder="1" applyAlignment="1">
      <alignment vertical="center" wrapText="1"/>
    </xf>
    <xf numFmtId="170" fontId="2" fillId="27" borderId="12" xfId="30" applyNumberFormat="1" applyFill="1" applyBorder="1" applyAlignment="1">
      <alignment vertical="center" wrapText="1"/>
    </xf>
    <xf numFmtId="170" fontId="48" fillId="27" borderId="12" xfId="30" applyNumberFormat="1" applyFont="1" applyFill="1" applyBorder="1"/>
    <xf numFmtId="0" fontId="8" fillId="0" borderId="0" xfId="45" applyFont="1" applyFill="1" applyBorder="1" applyAlignment="1" applyProtection="1"/>
    <xf numFmtId="0" fontId="2" fillId="20" borderId="0" xfId="45" applyBorder="1" applyAlignment="1"/>
    <xf numFmtId="0" fontId="5" fillId="20" borderId="27" xfId="78" applyFont="1" applyBorder="1" applyAlignment="1" applyProtection="1">
      <alignment vertical="center"/>
      <protection locked="0"/>
    </xf>
    <xf numFmtId="0" fontId="2" fillId="20" borderId="28" xfId="78" applyBorder="1" applyAlignment="1">
      <alignment vertical="center"/>
    </xf>
    <xf numFmtId="0" fontId="2" fillId="20" borderId="29" xfId="78" applyBorder="1" applyAlignment="1">
      <alignment vertical="center"/>
    </xf>
    <xf numFmtId="165" fontId="4" fillId="14" borderId="16" xfId="74" applyFont="1" applyBorder="1" applyAlignment="1">
      <alignment vertical="center"/>
    </xf>
    <xf numFmtId="0" fontId="2" fillId="20" borderId="17" xfId="78" applyBorder="1" applyAlignment="1">
      <alignment vertical="center"/>
    </xf>
    <xf numFmtId="0" fontId="2" fillId="20" borderId="18" xfId="78" applyBorder="1" applyAlignment="1">
      <alignment vertical="center"/>
    </xf>
    <xf numFmtId="165" fontId="4" fillId="19" borderId="10" xfId="73" applyFont="1" applyFill="1" applyBorder="1" applyAlignment="1">
      <alignment vertical="center"/>
      <protection locked="0"/>
    </xf>
    <xf numFmtId="0" fontId="2" fillId="19" borderId="0" xfId="78" applyFill="1" applyBorder="1" applyAlignment="1">
      <alignment vertical="center"/>
    </xf>
    <xf numFmtId="0" fontId="2" fillId="19" borderId="11" xfId="78" applyFill="1" applyBorder="1" applyAlignment="1">
      <alignment vertical="center"/>
    </xf>
    <xf numFmtId="0" fontId="13" fillId="21" borderId="0" xfId="48" applyFont="1" applyFill="1" applyBorder="1" applyAlignment="1">
      <alignment horizontal="right" indent="1"/>
    </xf>
    <xf numFmtId="0" fontId="13" fillId="21" borderId="32" xfId="48" applyFont="1" applyFill="1" applyBorder="1" applyAlignment="1">
      <alignment horizontal="right" indent="1"/>
    </xf>
    <xf numFmtId="0" fontId="2" fillId="19" borderId="13" xfId="48" applyFont="1" applyFill="1" applyBorder="1" applyAlignment="1" applyProtection="1">
      <alignment horizontal="left"/>
      <protection locked="0"/>
    </xf>
    <xf numFmtId="0" fontId="8" fillId="19" borderId="14" xfId="48" applyFont="1" applyFill="1" applyBorder="1" applyAlignment="1" applyProtection="1">
      <alignment horizontal="left"/>
      <protection locked="0"/>
    </xf>
    <xf numFmtId="0" fontId="12" fillId="19" borderId="12" xfId="45" applyFont="1" applyFill="1" applyBorder="1" applyAlignment="1"/>
    <xf numFmtId="0" fontId="2" fillId="19" borderId="12" xfId="45" applyFill="1" applyBorder="1" applyAlignment="1"/>
    <xf numFmtId="0" fontId="12" fillId="0" borderId="0" xfId="45" applyFont="1" applyFill="1" applyAlignment="1"/>
    <xf numFmtId="0" fontId="2" fillId="0" borderId="0" xfId="44" applyFill="1" applyAlignment="1"/>
    <xf numFmtId="0" fontId="12" fillId="19" borderId="14" xfId="45" applyFont="1" applyFill="1" applyBorder="1" applyAlignment="1"/>
    <xf numFmtId="0" fontId="2" fillId="19" borderId="14" xfId="44" applyFill="1" applyBorder="1" applyAlignment="1"/>
    <xf numFmtId="0" fontId="2" fillId="19" borderId="19" xfId="44" applyFill="1" applyBorder="1" applyAlignment="1"/>
    <xf numFmtId="0" fontId="2" fillId="19" borderId="12" xfId="48" applyFont="1" applyFill="1" applyBorder="1" applyAlignment="1" applyProtection="1">
      <alignment horizontal="left"/>
      <protection locked="0"/>
    </xf>
    <xf numFmtId="0" fontId="62" fillId="19" borderId="13" xfId="77" applyFill="1" applyBorder="1" applyAlignment="1" applyProtection="1">
      <alignment horizontal="left"/>
      <protection locked="0"/>
    </xf>
    <xf numFmtId="0" fontId="8" fillId="19" borderId="19" xfId="48" applyFont="1" applyFill="1" applyBorder="1" applyAlignment="1" applyProtection="1">
      <alignment horizontal="left"/>
      <protection locked="0"/>
    </xf>
    <xf numFmtId="0" fontId="2" fillId="20" borderId="14" xfId="48" applyBorder="1" applyAlignment="1"/>
    <xf numFmtId="0" fontId="2" fillId="20" borderId="19" xfId="48" applyBorder="1" applyAlignment="1"/>
    <xf numFmtId="0" fontId="15" fillId="19" borderId="0" xfId="43" applyFont="1" applyFill="1" applyBorder="1" applyAlignment="1">
      <alignment horizontal="center" vertical="center" wrapText="1"/>
    </xf>
    <xf numFmtId="0" fontId="2" fillId="0" borderId="0" xfId="57" applyBorder="1" applyAlignment="1">
      <alignment horizontal="center" vertical="center"/>
    </xf>
    <xf numFmtId="0" fontId="15" fillId="19" borderId="0" xfId="43" applyFont="1" applyFill="1" applyBorder="1" applyAlignment="1">
      <alignment horizontal="center" vertical="center"/>
    </xf>
    <xf numFmtId="0" fontId="3" fillId="0" borderId="0" xfId="48" applyFont="1" applyFill="1" applyAlignment="1"/>
    <xf numFmtId="0" fontId="5" fillId="0" borderId="0" xfId="49" applyFont="1" applyFill="1" applyBorder="1" applyAlignment="1">
      <alignment horizontal="left" vertical="center"/>
    </xf>
    <xf numFmtId="0" fontId="2" fillId="24" borderId="12" xfId="48" applyFont="1" applyFill="1" applyBorder="1" applyAlignment="1">
      <alignment horizontal="left" wrapText="1"/>
    </xf>
    <xf numFmtId="0" fontId="2" fillId="24" borderId="12" xfId="57" applyFont="1" applyFill="1" applyBorder="1" applyAlignment="1">
      <alignment horizontal="left" wrapText="1"/>
    </xf>
    <xf numFmtId="0" fontId="3" fillId="20" borderId="0" xfId="48" applyFont="1" applyAlignment="1"/>
    <xf numFmtId="0" fontId="2" fillId="24" borderId="13" xfId="48" applyFont="1" applyFill="1" applyBorder="1" applyAlignment="1">
      <alignment vertical="center" wrapText="1"/>
    </xf>
    <xf numFmtId="0" fontId="2" fillId="24" borderId="14" xfId="57" applyFill="1" applyBorder="1" applyAlignment="1">
      <alignment vertical="center" wrapText="1"/>
    </xf>
    <xf numFmtId="0" fontId="2" fillId="24" borderId="19" xfId="57" applyFill="1" applyBorder="1" applyAlignment="1">
      <alignment vertical="center" wrapText="1"/>
    </xf>
    <xf numFmtId="0" fontId="2" fillId="24" borderId="12" xfId="48" applyFont="1" applyFill="1" applyBorder="1" applyAlignment="1">
      <alignment wrapText="1"/>
    </xf>
    <xf numFmtId="0" fontId="2" fillId="24" borderId="12" xfId="57" applyFont="1" applyFill="1" applyBorder="1" applyAlignment="1">
      <alignment wrapText="1"/>
    </xf>
    <xf numFmtId="0" fontId="2" fillId="20" borderId="0" xfId="48" applyAlignment="1"/>
    <xf numFmtId="0" fontId="2" fillId="24" borderId="12" xfId="49" applyFont="1" applyFill="1" applyBorder="1" applyAlignment="1">
      <alignment horizontal="left" vertical="center" wrapText="1"/>
    </xf>
    <xf numFmtId="168" fontId="38" fillId="21" borderId="13" xfId="57" applyNumberFormat="1" applyFont="1" applyFill="1" applyBorder="1" applyAlignment="1">
      <alignment horizontal="center" vertical="center" wrapText="1"/>
    </xf>
    <xf numFmtId="168" fontId="38" fillId="21" borderId="14" xfId="57" applyNumberFormat="1" applyFont="1" applyFill="1" applyBorder="1" applyAlignment="1">
      <alignment horizontal="center" vertical="center" wrapText="1"/>
    </xf>
    <xf numFmtId="168" fontId="38" fillId="21" borderId="19" xfId="57" applyNumberFormat="1" applyFont="1" applyFill="1" applyBorder="1" applyAlignment="1">
      <alignment horizontal="center" vertical="center" wrapText="1"/>
    </xf>
    <xf numFmtId="0" fontId="3" fillId="0" borderId="0" xfId="57" applyFont="1" applyAlignment="1"/>
    <xf numFmtId="0" fontId="2" fillId="0" borderId="0" xfId="57" applyAlignment="1"/>
    <xf numFmtId="0" fontId="4" fillId="14" borderId="13" xfId="63" applyFont="1" applyFill="1" applyBorder="1" applyAlignment="1"/>
    <xf numFmtId="0" fontId="2" fillId="0" borderId="19" xfId="57" applyBorder="1" applyAlignment="1"/>
    <xf numFmtId="167" fontId="38" fillId="21" borderId="13" xfId="62" applyNumberFormat="1" applyFont="1" applyFill="1" applyBorder="1" applyAlignment="1">
      <alignment horizontal="center"/>
    </xf>
    <xf numFmtId="0" fontId="13" fillId="21" borderId="14" xfId="57" applyFont="1" applyFill="1" applyBorder="1" applyAlignment="1">
      <alignment horizontal="center"/>
    </xf>
    <xf numFmtId="0" fontId="13" fillId="21" borderId="19" xfId="57" applyFont="1" applyFill="1" applyBorder="1" applyAlignment="1">
      <alignment horizontal="center"/>
    </xf>
    <xf numFmtId="167" fontId="2" fillId="19" borderId="13" xfId="62" applyNumberFormat="1" applyFont="1" applyFill="1" applyBorder="1" applyAlignment="1">
      <alignment horizontal="left" vertical="top" wrapText="1"/>
    </xf>
    <xf numFmtId="0" fontId="2" fillId="0" borderId="14" xfId="57" applyBorder="1" applyAlignment="1">
      <alignment vertical="top"/>
    </xf>
    <xf numFmtId="0" fontId="2" fillId="0" borderId="19" xfId="57" applyBorder="1" applyAlignment="1">
      <alignment vertical="top"/>
    </xf>
    <xf numFmtId="167" fontId="2" fillId="19" borderId="12" xfId="62" applyNumberFormat="1" applyFont="1" applyFill="1" applyBorder="1" applyAlignment="1">
      <alignment horizontal="left" vertical="top"/>
    </xf>
    <xf numFmtId="0" fontId="2" fillId="0" borderId="12" xfId="57" applyBorder="1" applyAlignment="1">
      <alignment vertical="top"/>
    </xf>
    <xf numFmtId="0" fontId="2" fillId="24" borderId="12" xfId="59" applyFont="1" applyFill="1" applyBorder="1" applyAlignment="1">
      <alignment wrapText="1"/>
    </xf>
    <xf numFmtId="0" fontId="2" fillId="24" borderId="12" xfId="59" applyFill="1" applyBorder="1" applyAlignment="1">
      <alignment wrapText="1"/>
    </xf>
    <xf numFmtId="0" fontId="2" fillId="0" borderId="14" xfId="57" applyBorder="1" applyAlignment="1">
      <alignment vertical="top" wrapText="1"/>
    </xf>
    <xf numFmtId="0" fontId="2" fillId="0" borderId="19" xfId="57" applyBorder="1" applyAlignment="1">
      <alignment vertical="top" wrapText="1"/>
    </xf>
    <xf numFmtId="167" fontId="38" fillId="21" borderId="13" xfId="62" applyNumberFormat="1" applyFont="1" applyFill="1" applyBorder="1" applyAlignment="1">
      <alignment horizontal="center" vertical="top"/>
    </xf>
    <xf numFmtId="0" fontId="13" fillId="21" borderId="14" xfId="57" applyFont="1" applyFill="1" applyBorder="1" applyAlignment="1">
      <alignment horizontal="center" vertical="top"/>
    </xf>
    <xf numFmtId="0" fontId="13" fillId="21" borderId="19" xfId="57" applyFont="1" applyFill="1" applyBorder="1" applyAlignment="1">
      <alignment horizontal="center" vertical="top"/>
    </xf>
    <xf numFmtId="0" fontId="4" fillId="14" borderId="13" xfId="48" applyFont="1" applyFill="1" applyBorder="1" applyAlignment="1">
      <alignment horizontal="left" wrapText="1"/>
    </xf>
    <xf numFmtId="0" fontId="4" fillId="14" borderId="14" xfId="48" applyFont="1" applyFill="1" applyBorder="1" applyAlignment="1">
      <alignment horizontal="left" wrapText="1"/>
    </xf>
    <xf numFmtId="0" fontId="4" fillId="14" borderId="19" xfId="48" applyFont="1" applyFill="1" applyBorder="1" applyAlignment="1">
      <alignment horizontal="left" wrapText="1"/>
    </xf>
    <xf numFmtId="167" fontId="2" fillId="19" borderId="13" xfId="62" applyNumberFormat="1" applyFont="1" applyFill="1" applyBorder="1" applyAlignment="1">
      <alignment horizontal="right"/>
    </xf>
    <xf numFmtId="167" fontId="2" fillId="19" borderId="14" xfId="62" applyNumberFormat="1" applyFont="1" applyFill="1" applyBorder="1" applyAlignment="1">
      <alignment horizontal="right"/>
    </xf>
    <xf numFmtId="167" fontId="2" fillId="19" borderId="19" xfId="62" applyNumberFormat="1" applyFont="1" applyFill="1" applyBorder="1" applyAlignment="1">
      <alignment horizontal="right"/>
    </xf>
    <xf numFmtId="168" fontId="38" fillId="22" borderId="13" xfId="57" applyNumberFormat="1" applyFont="1" applyFill="1" applyBorder="1" applyAlignment="1">
      <alignment horizontal="center" vertical="center" wrapText="1"/>
    </xf>
    <xf numFmtId="168" fontId="38" fillId="22" borderId="14" xfId="57" applyNumberFormat="1" applyFont="1" applyFill="1" applyBorder="1" applyAlignment="1">
      <alignment horizontal="center" vertical="center" wrapText="1"/>
    </xf>
    <xf numFmtId="168" fontId="38" fillId="22" borderId="19" xfId="57" applyNumberFormat="1" applyFont="1" applyFill="1" applyBorder="1" applyAlignment="1">
      <alignment horizontal="center" vertical="center" wrapText="1"/>
    </xf>
    <xf numFmtId="168" fontId="38" fillId="22" borderId="12" xfId="57" applyNumberFormat="1" applyFont="1" applyFill="1" applyBorder="1" applyAlignment="1">
      <alignment horizontal="center" vertical="center" wrapText="1"/>
    </xf>
    <xf numFmtId="0" fontId="2" fillId="22" borderId="12" xfId="57" applyFill="1" applyBorder="1" applyAlignment="1"/>
    <xf numFmtId="0" fontId="39" fillId="14" borderId="13" xfId="57" applyNumberFormat="1" applyFont="1" applyFill="1" applyBorder="1" applyAlignment="1">
      <alignment horizontal="left" vertical="top" wrapText="1"/>
    </xf>
    <xf numFmtId="0" fontId="2" fillId="0" borderId="19" xfId="57" applyBorder="1" applyAlignment="1">
      <alignment wrapText="1"/>
    </xf>
    <xf numFmtId="168" fontId="38" fillId="21" borderId="12" xfId="57" applyNumberFormat="1" applyFont="1" applyFill="1" applyBorder="1" applyAlignment="1">
      <alignment horizontal="center" vertical="center" wrapText="1"/>
    </xf>
    <xf numFmtId="0" fontId="2" fillId="0" borderId="12" xfId="57" applyBorder="1" applyAlignment="1"/>
    <xf numFmtId="167" fontId="2" fillId="19" borderId="12" xfId="62" applyNumberFormat="1" applyFont="1" applyFill="1" applyBorder="1" applyAlignment="1">
      <alignment horizontal="right"/>
    </xf>
    <xf numFmtId="0" fontId="2" fillId="0" borderId="12" xfId="57" applyBorder="1" applyAlignment="1">
      <alignment horizontal="right"/>
    </xf>
    <xf numFmtId="0" fontId="55" fillId="29" borderId="13" xfId="57" applyFont="1" applyFill="1" applyBorder="1" applyAlignment="1"/>
    <xf numFmtId="0" fontId="55" fillId="29" borderId="14" xfId="57" applyFont="1" applyFill="1" applyBorder="1" applyAlignment="1"/>
    <xf numFmtId="0" fontId="55" fillId="29" borderId="19" xfId="57" applyFont="1" applyFill="1" applyBorder="1" applyAlignment="1"/>
    <xf numFmtId="0" fontId="56" fillId="27" borderId="13" xfId="57" applyFont="1" applyFill="1" applyBorder="1" applyAlignment="1"/>
    <xf numFmtId="0" fontId="56" fillId="27" borderId="14" xfId="57" applyFont="1" applyFill="1" applyBorder="1" applyAlignment="1"/>
    <xf numFmtId="0" fontId="56" fillId="27" borderId="19" xfId="57" applyFont="1" applyFill="1" applyBorder="1" applyAlignment="1"/>
    <xf numFmtId="0" fontId="64" fillId="29" borderId="13" xfId="57" applyFont="1" applyFill="1" applyBorder="1" applyAlignment="1"/>
    <xf numFmtId="0" fontId="64" fillId="29" borderId="14" xfId="57" applyFont="1" applyFill="1" applyBorder="1" applyAlignment="1"/>
    <xf numFmtId="0" fontId="64" fillId="29" borderId="19" xfId="57" applyFont="1" applyFill="1" applyBorder="1" applyAlignment="1"/>
    <xf numFmtId="0" fontId="2" fillId="24" borderId="13" xfId="57" applyFill="1" applyBorder="1" applyAlignment="1">
      <alignment vertical="center" wrapText="1"/>
    </xf>
    <xf numFmtId="0" fontId="38" fillId="29" borderId="12" xfId="57" applyFont="1" applyFill="1" applyBorder="1" applyAlignment="1">
      <alignment horizontal="center" vertical="center" wrapText="1"/>
    </xf>
    <xf numFmtId="0" fontId="2" fillId="19" borderId="12" xfId="63" applyFont="1" applyFill="1" applyBorder="1" applyAlignment="1"/>
    <xf numFmtId="0" fontId="2" fillId="0" borderId="12" xfId="57" applyFont="1" applyBorder="1" applyAlignment="1"/>
    <xf numFmtId="0" fontId="4" fillId="22" borderId="13" xfId="63" applyFont="1" applyFill="1" applyBorder="1" applyAlignment="1">
      <alignment horizontal="right"/>
    </xf>
    <xf numFmtId="0" fontId="4" fillId="22" borderId="14" xfId="63" applyFont="1" applyFill="1" applyBorder="1" applyAlignment="1">
      <alignment horizontal="right"/>
    </xf>
    <xf numFmtId="0" fontId="4" fillId="14" borderId="12" xfId="63" applyFont="1" applyFill="1" applyBorder="1" applyAlignment="1"/>
    <xf numFmtId="0" fontId="38" fillId="21" borderId="12" xfId="63" applyFont="1" applyFill="1" applyBorder="1" applyAlignment="1">
      <alignment horizontal="center" vertical="center"/>
    </xf>
    <xf numFmtId="0" fontId="38" fillId="21" borderId="12" xfId="63" applyFont="1" applyFill="1" applyBorder="1" applyAlignment="1">
      <alignment horizontal="center" vertical="center" wrapText="1"/>
    </xf>
    <xf numFmtId="0" fontId="2" fillId="20" borderId="12" xfId="49" applyBorder="1" applyAlignment="1">
      <alignment vertical="center"/>
    </xf>
    <xf numFmtId="0" fontId="3" fillId="0" borderId="0" xfId="49" applyFont="1" applyFill="1" applyAlignment="1"/>
    <xf numFmtId="0" fontId="2" fillId="20" borderId="0" xfId="49" applyAlignment="1"/>
    <xf numFmtId="165" fontId="38" fillId="21" borderId="13" xfId="49" applyNumberFormat="1" applyFont="1" applyFill="1" applyBorder="1" applyAlignment="1">
      <alignment horizontal="center" vertical="center" wrapText="1"/>
    </xf>
    <xf numFmtId="0" fontId="2" fillId="0" borderId="14" xfId="57" applyBorder="1" applyAlignment="1">
      <alignment horizontal="center" vertical="center" wrapText="1"/>
    </xf>
    <xf numFmtId="0" fontId="2" fillId="0" borderId="19" xfId="57" applyBorder="1" applyAlignment="1">
      <alignment horizontal="center" vertical="center" wrapText="1"/>
    </xf>
    <xf numFmtId="0" fontId="4" fillId="14" borderId="14" xfId="63" applyFont="1" applyFill="1" applyBorder="1" applyAlignment="1"/>
    <xf numFmtId="172" fontId="38" fillId="21" borderId="12" xfId="65" applyNumberFormat="1" applyFont="1" applyFill="1" applyBorder="1" applyAlignment="1">
      <alignment horizontal="center" vertical="center" wrapText="1"/>
    </xf>
    <xf numFmtId="0" fontId="38" fillId="21" borderId="12" xfId="57" applyFont="1" applyFill="1" applyBorder="1" applyAlignment="1">
      <alignment horizontal="center" vertical="center" wrapText="1"/>
    </xf>
    <xf numFmtId="172" fontId="2" fillId="19" borderId="13" xfId="65" applyNumberFormat="1" applyFont="1" applyFill="1" applyBorder="1" applyAlignment="1">
      <alignment horizontal="left" vertical="center" wrapText="1"/>
    </xf>
    <xf numFmtId="0" fontId="2" fillId="19" borderId="14" xfId="57" applyFont="1" applyFill="1" applyBorder="1" applyAlignment="1">
      <alignment horizontal="left" vertical="center" wrapText="1"/>
    </xf>
    <xf numFmtId="0" fontId="2" fillId="19" borderId="19" xfId="57" applyFont="1" applyFill="1" applyBorder="1" applyAlignment="1">
      <alignment horizontal="left" vertical="center" wrapText="1"/>
    </xf>
    <xf numFmtId="172" fontId="59" fillId="19" borderId="12" xfId="65" applyNumberFormat="1" applyFont="1" applyFill="1" applyBorder="1" applyAlignment="1">
      <alignment horizontal="center" vertical="center" wrapText="1"/>
    </xf>
    <xf numFmtId="0" fontId="59" fillId="19" borderId="12" xfId="57" applyFont="1" applyFill="1" applyBorder="1" applyAlignment="1">
      <alignment horizontal="center" vertical="center" wrapText="1"/>
    </xf>
    <xf numFmtId="0" fontId="5" fillId="0" borderId="0" xfId="57" applyFont="1" applyFill="1" applyBorder="1" applyAlignment="1">
      <alignment horizontal="left" vertical="center"/>
    </xf>
    <xf numFmtId="0" fontId="2" fillId="19" borderId="13" xfId="63" applyFont="1" applyFill="1" applyBorder="1" applyAlignment="1">
      <alignment wrapText="1"/>
    </xf>
    <xf numFmtId="0" fontId="2" fillId="19" borderId="14" xfId="63" applyFont="1" applyFill="1" applyBorder="1" applyAlignment="1">
      <alignment wrapText="1"/>
    </xf>
    <xf numFmtId="0" fontId="2" fillId="19" borderId="19" xfId="63" applyFont="1" applyFill="1" applyBorder="1" applyAlignment="1">
      <alignment wrapText="1"/>
    </xf>
    <xf numFmtId="0" fontId="38" fillId="22" borderId="25" xfId="63" applyFont="1" applyFill="1" applyBorder="1" applyAlignment="1">
      <alignment horizontal="right" wrapText="1"/>
    </xf>
    <xf numFmtId="0" fontId="2" fillId="20" borderId="25" xfId="49" applyBorder="1" applyAlignment="1">
      <alignment horizontal="right" wrapText="1"/>
    </xf>
    <xf numFmtId="0" fontId="2" fillId="20" borderId="26" xfId="49" applyBorder="1" applyAlignment="1">
      <alignment horizontal="right" wrapText="1"/>
    </xf>
    <xf numFmtId="172" fontId="59" fillId="19" borderId="13" xfId="65" applyNumberFormat="1" applyFont="1" applyFill="1" applyBorder="1" applyAlignment="1">
      <alignment horizontal="center" vertical="center" wrapText="1"/>
    </xf>
    <xf numFmtId="172" fontId="59" fillId="19" borderId="14" xfId="65" applyNumberFormat="1" applyFont="1" applyFill="1" applyBorder="1" applyAlignment="1">
      <alignment horizontal="center" vertical="center" wrapText="1"/>
    </xf>
    <xf numFmtId="172" fontId="59" fillId="19" borderId="19" xfId="65" applyNumberFormat="1" applyFont="1" applyFill="1" applyBorder="1" applyAlignment="1">
      <alignment horizontal="center" vertical="center" wrapText="1"/>
    </xf>
    <xf numFmtId="0" fontId="13" fillId="0" borderId="12" xfId="63" applyFont="1" applyBorder="1" applyAlignment="1">
      <alignment horizontal="center" vertical="center" wrapText="1"/>
    </xf>
    <xf numFmtId="0" fontId="38" fillId="21" borderId="13" xfId="63" applyFont="1" applyFill="1" applyBorder="1" applyAlignment="1">
      <alignment horizontal="center" vertical="center" wrapText="1"/>
    </xf>
    <xf numFmtId="172" fontId="40" fillId="19" borderId="13" xfId="65" applyNumberFormat="1" applyFont="1" applyFill="1" applyBorder="1" applyAlignment="1">
      <alignment horizontal="left" vertical="center" wrapText="1"/>
    </xf>
    <xf numFmtId="172" fontId="40" fillId="19" borderId="14" xfId="65" applyNumberFormat="1" applyFont="1" applyFill="1" applyBorder="1" applyAlignment="1">
      <alignment horizontal="left" vertical="center" wrapText="1"/>
    </xf>
    <xf numFmtId="172" fontId="40" fillId="19" borderId="19" xfId="65" applyNumberFormat="1" applyFont="1" applyFill="1" applyBorder="1" applyAlignment="1">
      <alignment horizontal="left" vertical="center" wrapText="1"/>
    </xf>
    <xf numFmtId="0" fontId="2" fillId="24" borderId="13" xfId="59" applyFont="1" applyFill="1" applyBorder="1" applyAlignment="1">
      <alignment vertical="center" wrapText="1"/>
    </xf>
    <xf numFmtId="0" fontId="2" fillId="24" borderId="19" xfId="59" applyFill="1" applyBorder="1" applyAlignment="1">
      <alignment vertical="center" wrapText="1"/>
    </xf>
    <xf numFmtId="165" fontId="38" fillId="21" borderId="14" xfId="49" applyNumberFormat="1" applyFont="1" applyFill="1" applyBorder="1" applyAlignment="1">
      <alignment horizontal="center" vertical="center" wrapText="1"/>
    </xf>
    <xf numFmtId="0" fontId="4" fillId="14" borderId="13" xfId="63" applyFont="1" applyFill="1" applyBorder="1" applyAlignment="1">
      <alignment vertical="center"/>
    </xf>
    <xf numFmtId="0" fontId="2" fillId="0" borderId="14" xfId="57" applyBorder="1" applyAlignment="1">
      <alignment vertical="center"/>
    </xf>
    <xf numFmtId="0" fontId="2" fillId="0" borderId="19" xfId="57" applyBorder="1" applyAlignment="1">
      <alignment vertical="center"/>
    </xf>
    <xf numFmtId="172" fontId="38" fillId="21" borderId="13" xfId="65" applyNumberFormat="1" applyFont="1" applyFill="1" applyBorder="1" applyAlignment="1">
      <alignment horizontal="center" vertical="center" wrapText="1"/>
    </xf>
    <xf numFmtId="172" fontId="38" fillId="21" borderId="14" xfId="65" applyNumberFormat="1" applyFont="1" applyFill="1" applyBorder="1" applyAlignment="1">
      <alignment horizontal="center" vertical="center" wrapText="1"/>
    </xf>
    <xf numFmtId="172" fontId="38" fillId="21" borderId="19" xfId="65" applyNumberFormat="1" applyFont="1" applyFill="1" applyBorder="1" applyAlignment="1">
      <alignment horizontal="center" vertical="center" wrapText="1"/>
    </xf>
    <xf numFmtId="0" fontId="4" fillId="14" borderId="12" xfId="48" applyFont="1" applyFill="1" applyBorder="1" applyAlignment="1">
      <alignment vertical="center" wrapText="1"/>
    </xf>
    <xf numFmtId="0" fontId="0" fillId="0" borderId="12" xfId="0" applyBorder="1" applyAlignment="1">
      <alignment vertical="center" wrapText="1"/>
    </xf>
    <xf numFmtId="0" fontId="2" fillId="20" borderId="19" xfId="49" applyBorder="1" applyAlignment="1">
      <alignment horizontal="center" vertical="center" wrapText="1"/>
    </xf>
    <xf numFmtId="0" fontId="2" fillId="0" borderId="14" xfId="59" applyBorder="1" applyAlignment="1">
      <alignment vertical="center"/>
    </xf>
    <xf numFmtId="0" fontId="2" fillId="0" borderId="19" xfId="59" applyBorder="1" applyAlignment="1">
      <alignment vertical="center"/>
    </xf>
    <xf numFmtId="0" fontId="38" fillId="21" borderId="12" xfId="49" applyFont="1" applyFill="1" applyBorder="1" applyAlignment="1">
      <alignment horizontal="center" vertical="center" wrapText="1"/>
    </xf>
    <xf numFmtId="172" fontId="2" fillId="19" borderId="13" xfId="65" applyNumberFormat="1" applyFont="1" applyFill="1" applyBorder="1" applyAlignment="1">
      <alignment horizontal="left" vertical="top" wrapText="1"/>
    </xf>
    <xf numFmtId="0" fontId="2" fillId="19" borderId="14" xfId="49" applyFont="1" applyFill="1" applyBorder="1" applyAlignment="1">
      <alignment horizontal="left" vertical="top" wrapText="1"/>
    </xf>
    <xf numFmtId="0" fontId="2" fillId="19" borderId="19" xfId="49" applyFont="1" applyFill="1" applyBorder="1" applyAlignment="1">
      <alignment horizontal="left" vertical="top" wrapText="1"/>
    </xf>
    <xf numFmtId="172" fontId="5" fillId="19" borderId="13" xfId="65" applyNumberFormat="1" applyFont="1" applyFill="1" applyBorder="1" applyAlignment="1">
      <alignment horizontal="left" vertical="top"/>
    </xf>
    <xf numFmtId="0" fontId="5" fillId="19" borderId="14" xfId="49" applyFont="1" applyFill="1" applyBorder="1" applyAlignment="1">
      <alignment horizontal="left" vertical="top"/>
    </xf>
    <xf numFmtId="0" fontId="5" fillId="19" borderId="19" xfId="49" applyFont="1" applyFill="1" applyBorder="1" applyAlignment="1">
      <alignment horizontal="left" vertical="top"/>
    </xf>
    <xf numFmtId="172" fontId="5" fillId="19" borderId="12" xfId="65" applyNumberFormat="1" applyFont="1" applyFill="1" applyBorder="1" applyAlignment="1">
      <alignment horizontal="left" vertical="top" wrapText="1"/>
    </xf>
    <xf numFmtId="0" fontId="5" fillId="19" borderId="12" xfId="49" applyFont="1" applyFill="1" applyBorder="1" applyAlignment="1">
      <alignment horizontal="left" vertical="top" wrapText="1"/>
    </xf>
    <xf numFmtId="0" fontId="2" fillId="24" borderId="14" xfId="59" applyFill="1" applyBorder="1" applyAlignment="1">
      <alignment vertical="center" wrapText="1"/>
    </xf>
    <xf numFmtId="2" fontId="38" fillId="21" borderId="13" xfId="49" applyNumberFormat="1" applyFont="1" applyFill="1" applyBorder="1" applyAlignment="1">
      <alignment horizontal="center" vertical="center" wrapText="1"/>
    </xf>
    <xf numFmtId="0" fontId="2" fillId="20" borderId="14" xfId="49" applyBorder="1" applyAlignment="1">
      <alignment horizontal="center" vertical="center" wrapText="1"/>
    </xf>
    <xf numFmtId="0" fontId="2" fillId="24" borderId="13" xfId="49" applyFont="1" applyFill="1" applyBorder="1" applyAlignment="1">
      <alignment vertical="center" wrapText="1"/>
    </xf>
    <xf numFmtId="0" fontId="2" fillId="24" borderId="19" xfId="57" applyFont="1" applyFill="1" applyBorder="1" applyAlignment="1">
      <alignment vertical="center" wrapText="1"/>
    </xf>
    <xf numFmtId="0" fontId="4" fillId="14" borderId="13" xfId="48" applyFont="1" applyFill="1" applyBorder="1" applyAlignment="1">
      <alignment vertical="center" wrapText="1"/>
    </xf>
    <xf numFmtId="0" fontId="2" fillId="0" borderId="19" xfId="57" applyBorder="1" applyAlignment="1">
      <alignment vertical="center" wrapText="1"/>
    </xf>
    <xf numFmtId="0" fontId="4" fillId="14" borderId="13" xfId="48" applyFont="1" applyFill="1" applyBorder="1" applyAlignment="1">
      <alignment horizontal="left" vertical="center" wrapText="1"/>
    </xf>
    <xf numFmtId="0" fontId="4" fillId="14" borderId="19" xfId="48" applyFont="1" applyFill="1" applyBorder="1" applyAlignment="1">
      <alignment horizontal="left" vertical="center" wrapText="1"/>
    </xf>
    <xf numFmtId="0" fontId="2" fillId="14" borderId="12" xfId="48" applyFont="1" applyFill="1" applyBorder="1" applyAlignment="1">
      <alignment horizontal="left" vertical="center" wrapText="1"/>
    </xf>
    <xf numFmtId="0" fontId="2" fillId="0" borderId="12" xfId="64" applyFont="1" applyBorder="1" applyAlignment="1">
      <alignment horizontal="left" vertical="center" wrapText="1"/>
    </xf>
    <xf numFmtId="0" fontId="65" fillId="21" borderId="13" xfId="48" applyFont="1" applyFill="1" applyBorder="1" applyAlignment="1">
      <alignment horizontal="left" vertical="top" wrapText="1"/>
    </xf>
    <xf numFmtId="0" fontId="65" fillId="21" borderId="14" xfId="48" applyFont="1" applyFill="1" applyBorder="1" applyAlignment="1">
      <alignment horizontal="left" vertical="top" wrapText="1"/>
    </xf>
    <xf numFmtId="0" fontId="4" fillId="14" borderId="12" xfId="48" applyFont="1" applyFill="1" applyBorder="1" applyAlignment="1">
      <alignment horizontal="left" vertical="center" wrapText="1"/>
    </xf>
    <xf numFmtId="0" fontId="4" fillId="14" borderId="12" xfId="48" applyFont="1" applyFill="1" applyBorder="1" applyAlignment="1">
      <alignment horizontal="left" vertical="center"/>
    </xf>
    <xf numFmtId="0" fontId="10" fillId="19" borderId="13" xfId="0" applyNumberFormat="1" applyFont="1" applyFill="1" applyBorder="1" applyAlignment="1">
      <alignment horizontal="left" vertical="top" wrapText="1"/>
    </xf>
    <xf numFmtId="0" fontId="10" fillId="0" borderId="14" xfId="0" applyNumberFormat="1" applyFont="1" applyBorder="1" applyAlignment="1">
      <alignment horizontal="left" vertical="top" wrapText="1"/>
    </xf>
    <xf numFmtId="0" fontId="10" fillId="0" borderId="19" xfId="0" applyNumberFormat="1" applyFont="1" applyBorder="1" applyAlignment="1">
      <alignment horizontal="left" vertical="top" wrapText="1"/>
    </xf>
    <xf numFmtId="0" fontId="65" fillId="21" borderId="13" xfId="48" applyFont="1" applyFill="1" applyBorder="1" applyAlignment="1">
      <alignment vertical="top" wrapText="1"/>
    </xf>
    <xf numFmtId="0" fontId="65" fillId="21" borderId="14" xfId="48" applyFont="1" applyFill="1" applyBorder="1" applyAlignment="1">
      <alignment vertical="top" wrapText="1"/>
    </xf>
    <xf numFmtId="0" fontId="65" fillId="21" borderId="13" xfId="0" applyFont="1" applyFill="1" applyBorder="1" applyAlignment="1">
      <alignment vertical="top" wrapText="1"/>
    </xf>
    <xf numFmtId="0" fontId="65" fillId="21" borderId="19" xfId="0" applyFont="1" applyFill="1" applyBorder="1" applyAlignment="1">
      <alignment vertical="top" wrapText="1"/>
    </xf>
    <xf numFmtId="0" fontId="10" fillId="19" borderId="13" xfId="0" applyNumberFormat="1" applyFont="1" applyFill="1" applyBorder="1" applyAlignment="1">
      <alignment vertical="top" wrapText="1"/>
    </xf>
    <xf numFmtId="0" fontId="10" fillId="0" borderId="14" xfId="0" applyNumberFormat="1" applyFont="1" applyBorder="1" applyAlignment="1">
      <alignment vertical="top" wrapText="1"/>
    </xf>
    <xf numFmtId="0" fontId="10" fillId="0" borderId="19" xfId="0" applyNumberFormat="1" applyFont="1" applyBorder="1" applyAlignment="1">
      <alignment vertical="top" wrapText="1"/>
    </xf>
    <xf numFmtId="171" fontId="10" fillId="19" borderId="13" xfId="0" applyNumberFormat="1" applyFont="1" applyFill="1" applyBorder="1" applyAlignment="1">
      <alignment vertical="top" wrapText="1"/>
    </xf>
    <xf numFmtId="171" fontId="10" fillId="19" borderId="14" xfId="0" applyNumberFormat="1" applyFont="1" applyFill="1" applyBorder="1" applyAlignment="1">
      <alignment vertical="top" wrapText="1"/>
    </xf>
    <xf numFmtId="171" fontId="10" fillId="19" borderId="19" xfId="0" applyNumberFormat="1" applyFont="1" applyFill="1" applyBorder="1" applyAlignment="1">
      <alignment vertical="top" wrapText="1"/>
    </xf>
    <xf numFmtId="0" fontId="10" fillId="0" borderId="14" xfId="0" applyNumberFormat="1" applyFont="1" applyBorder="1" applyAlignment="1">
      <alignment horizontal="left" vertical="top"/>
    </xf>
    <xf numFmtId="0" fontId="10" fillId="0" borderId="19" xfId="0" applyNumberFormat="1" applyFont="1" applyBorder="1" applyAlignment="1">
      <alignment horizontal="left" vertical="top"/>
    </xf>
    <xf numFmtId="171" fontId="10" fillId="19" borderId="13" xfId="0" applyNumberFormat="1" applyFont="1" applyFill="1" applyBorder="1" applyAlignment="1">
      <alignment horizontal="left" vertical="top" wrapText="1"/>
    </xf>
    <xf numFmtId="171" fontId="10" fillId="19" borderId="14" xfId="0" applyNumberFormat="1" applyFont="1" applyFill="1" applyBorder="1" applyAlignment="1">
      <alignment horizontal="left" vertical="top" wrapText="1"/>
    </xf>
    <xf numFmtId="171" fontId="10" fillId="19" borderId="19" xfId="0" applyNumberFormat="1" applyFont="1" applyFill="1" applyBorder="1" applyAlignment="1">
      <alignment horizontal="left" vertical="top" wrapText="1"/>
    </xf>
    <xf numFmtId="0" fontId="65" fillId="21" borderId="13" xfId="0" applyFont="1" applyFill="1" applyBorder="1" applyAlignment="1">
      <alignment horizontal="left" vertical="top" wrapText="1"/>
    </xf>
    <xf numFmtId="0" fontId="65" fillId="21" borderId="19" xfId="0" applyFont="1" applyFill="1" applyBorder="1" applyAlignment="1">
      <alignment horizontal="left" vertical="top" wrapText="1"/>
    </xf>
    <xf numFmtId="171" fontId="10" fillId="19" borderId="13" xfId="0" applyNumberFormat="1" applyFont="1" applyFill="1" applyBorder="1" applyAlignment="1">
      <alignment horizontal="left" vertical="top"/>
    </xf>
    <xf numFmtId="171" fontId="10" fillId="19" borderId="14" xfId="0" applyNumberFormat="1" applyFont="1" applyFill="1" applyBorder="1" applyAlignment="1">
      <alignment horizontal="left" vertical="top"/>
    </xf>
    <xf numFmtId="171" fontId="10" fillId="19" borderId="19" xfId="0" applyNumberFormat="1" applyFont="1" applyFill="1" applyBorder="1" applyAlignment="1">
      <alignment horizontal="left" vertical="top"/>
    </xf>
    <xf numFmtId="0" fontId="65" fillId="21" borderId="13" xfId="0" applyFont="1" applyFill="1" applyBorder="1" applyAlignment="1">
      <alignment horizontal="left" vertical="top"/>
    </xf>
    <xf numFmtId="0" fontId="65" fillId="21" borderId="19" xfId="0" applyFont="1" applyFill="1" applyBorder="1" applyAlignment="1">
      <alignment horizontal="left" vertical="top"/>
    </xf>
    <xf numFmtId="0" fontId="3" fillId="20" borderId="0" xfId="50" applyFont="1" applyAlignment="1"/>
    <xf numFmtId="0" fontId="2" fillId="24" borderId="14" xfId="57" applyFont="1" applyFill="1" applyBorder="1" applyAlignment="1">
      <alignment vertical="center" wrapText="1"/>
    </xf>
    <xf numFmtId="0" fontId="3" fillId="0" borderId="0" xfId="50" applyFont="1" applyFill="1" applyAlignment="1"/>
    <xf numFmtId="0" fontId="2" fillId="24" borderId="13" xfId="48" applyFont="1" applyFill="1" applyBorder="1" applyAlignment="1">
      <alignment horizontal="left" vertical="center" wrapText="1"/>
    </xf>
    <xf numFmtId="0" fontId="2" fillId="24" borderId="19" xfId="48" applyFont="1" applyFill="1" applyBorder="1" applyAlignment="1">
      <alignment horizontal="left" vertical="center" wrapText="1"/>
    </xf>
    <xf numFmtId="0" fontId="3" fillId="0" borderId="0" xfId="50" applyFont="1" applyFill="1" applyAlignment="1">
      <alignment horizontal="left" wrapText="1"/>
    </xf>
    <xf numFmtId="0" fontId="2" fillId="24" borderId="14" xfId="48" applyFont="1" applyFill="1" applyBorder="1" applyAlignment="1">
      <alignment horizontal="left" vertical="center" wrapText="1"/>
    </xf>
    <xf numFmtId="0" fontId="2" fillId="14" borderId="13" xfId="46" applyFont="1" applyFill="1" applyBorder="1" applyAlignment="1">
      <alignment horizontal="left" vertical="center" wrapText="1"/>
    </xf>
    <xf numFmtId="0" fontId="2" fillId="14" borderId="19" xfId="46" applyFont="1" applyFill="1" applyBorder="1" applyAlignment="1">
      <alignment horizontal="left" vertical="center"/>
    </xf>
    <xf numFmtId="0" fontId="8" fillId="19" borderId="12" xfId="46" applyFont="1" applyFill="1" applyBorder="1" applyAlignment="1">
      <alignment horizontal="center"/>
    </xf>
    <xf numFmtId="0" fontId="38" fillId="21" borderId="12" xfId="46" applyFont="1" applyFill="1" applyBorder="1" applyAlignment="1">
      <alignment horizontal="center" vertical="top"/>
    </xf>
    <xf numFmtId="0" fontId="2" fillId="19" borderId="13" xfId="46" applyFont="1" applyFill="1" applyBorder="1" applyAlignment="1">
      <alignment horizontal="left" vertical="top" wrapText="1"/>
    </xf>
    <xf numFmtId="0" fontId="8" fillId="19" borderId="14" xfId="46" applyFont="1" applyFill="1" applyBorder="1" applyAlignment="1">
      <alignment horizontal="left" vertical="top" wrapText="1"/>
    </xf>
    <xf numFmtId="0" fontId="8" fillId="19" borderId="19" xfId="46" applyFont="1" applyFill="1" applyBorder="1" applyAlignment="1">
      <alignment horizontal="left" vertical="top" wrapText="1"/>
    </xf>
    <xf numFmtId="0" fontId="4" fillId="24" borderId="13" xfId="0" applyFont="1" applyFill="1" applyBorder="1" applyAlignment="1">
      <alignment vertical="center" wrapText="1"/>
    </xf>
    <xf numFmtId="0" fontId="0" fillId="24" borderId="19" xfId="0" applyFill="1" applyBorder="1" applyAlignment="1">
      <alignment vertical="center" wrapText="1"/>
    </xf>
    <xf numFmtId="0" fontId="2" fillId="24" borderId="13" xfId="51" applyFont="1" applyFill="1" applyBorder="1" applyAlignment="1">
      <alignment horizontal="left" vertical="center" wrapText="1"/>
    </xf>
    <xf numFmtId="0" fontId="2" fillId="24" borderId="19" xfId="51" applyFont="1" applyFill="1" applyBorder="1" applyAlignment="1">
      <alignment horizontal="left" vertical="center" wrapText="1"/>
    </xf>
    <xf numFmtId="0" fontId="38" fillId="21" borderId="13" xfId="46" applyFont="1" applyFill="1" applyBorder="1" applyAlignment="1">
      <alignment horizontal="center" vertical="center" wrapText="1"/>
    </xf>
    <xf numFmtId="0" fontId="38" fillId="21" borderId="12" xfId="46" applyFont="1" applyFill="1" applyBorder="1" applyAlignment="1">
      <alignment horizontal="center" vertical="center" wrapText="1"/>
    </xf>
    <xf numFmtId="0" fontId="38" fillId="21" borderId="20" xfId="46" applyFont="1" applyFill="1" applyBorder="1" applyAlignment="1">
      <alignment horizontal="center" vertical="top" wrapText="1"/>
    </xf>
    <xf numFmtId="0" fontId="13" fillId="21" borderId="30" xfId="46" applyFont="1" applyFill="1" applyBorder="1" applyAlignment="1">
      <alignment horizontal="center" vertical="top" wrapText="1"/>
    </xf>
    <xf numFmtId="0" fontId="2" fillId="20" borderId="22" xfId="49" applyBorder="1" applyAlignment="1">
      <alignment horizontal="center" wrapText="1"/>
    </xf>
    <xf numFmtId="0" fontId="2" fillId="24" borderId="13" xfId="46" applyFont="1" applyFill="1" applyBorder="1" applyAlignment="1">
      <alignment horizontal="left" vertical="center" wrapText="1"/>
    </xf>
    <xf numFmtId="0" fontId="12" fillId="24" borderId="14" xfId="46" applyFont="1" applyFill="1" applyBorder="1" applyAlignment="1">
      <alignment horizontal="left" vertical="center" wrapText="1"/>
    </xf>
    <xf numFmtId="0" fontId="12" fillId="24" borderId="19" xfId="46" applyFont="1" applyFill="1" applyBorder="1" applyAlignment="1">
      <alignment horizontal="left" vertical="center" wrapText="1"/>
    </xf>
    <xf numFmtId="0" fontId="38" fillId="21" borderId="23" xfId="46" applyFont="1" applyFill="1" applyBorder="1" applyAlignment="1">
      <alignment horizontal="center" vertical="center" wrapText="1"/>
    </xf>
    <xf numFmtId="0" fontId="38" fillId="21" borderId="33" xfId="46" applyFont="1" applyFill="1" applyBorder="1" applyAlignment="1">
      <alignment horizontal="center" vertical="center" wrapText="1"/>
    </xf>
    <xf numFmtId="0" fontId="38" fillId="21" borderId="21" xfId="46" applyFont="1" applyFill="1" applyBorder="1" applyAlignment="1">
      <alignment horizontal="center" vertical="center" wrapText="1"/>
    </xf>
    <xf numFmtId="0" fontId="38" fillId="21" borderId="13" xfId="46" applyFont="1" applyFill="1" applyBorder="1" applyAlignment="1">
      <alignment horizontal="center" vertical="top" wrapText="1"/>
    </xf>
    <xf numFmtId="0" fontId="13" fillId="20" borderId="14" xfId="46" applyFont="1" applyBorder="1"/>
    <xf numFmtId="0" fontId="13" fillId="20" borderId="19" xfId="46" applyFont="1" applyBorder="1"/>
    <xf numFmtId="0" fontId="13" fillId="20" borderId="14" xfId="46" applyFont="1" applyBorder="1" applyAlignment="1">
      <alignment horizontal="center" vertical="top" wrapText="1"/>
    </xf>
    <xf numFmtId="0" fontId="13" fillId="20" borderId="19" xfId="46" applyFont="1" applyBorder="1" applyAlignment="1">
      <alignment horizontal="center" vertical="top" wrapText="1"/>
    </xf>
    <xf numFmtId="0" fontId="4" fillId="14" borderId="24" xfId="45" applyFont="1" applyFill="1" applyBorder="1"/>
    <xf numFmtId="0" fontId="4" fillId="14" borderId="25" xfId="45" applyFont="1" applyFill="1" applyBorder="1"/>
    <xf numFmtId="0" fontId="4" fillId="14" borderId="26" xfId="45" applyFont="1" applyFill="1" applyBorder="1"/>
    <xf numFmtId="3" fontId="8" fillId="19" borderId="12" xfId="45" applyNumberFormat="1" applyFont="1" applyFill="1" applyBorder="1" applyAlignment="1">
      <alignment horizontal="right" vertical="center" wrapText="1"/>
    </xf>
    <xf numFmtId="0" fontId="8" fillId="19" borderId="12" xfId="45" applyFont="1" applyFill="1" applyBorder="1" applyAlignment="1">
      <alignment horizontal="center" vertical="center" wrapText="1"/>
    </xf>
    <xf numFmtId="3" fontId="8" fillId="14" borderId="13" xfId="45" applyNumberFormat="1" applyFont="1" applyFill="1" applyBorder="1" applyAlignment="1">
      <alignment horizontal="right" vertical="center" wrapText="1"/>
    </xf>
    <xf numFmtId="3" fontId="8" fillId="14" borderId="19" xfId="45" applyNumberFormat="1" applyFont="1" applyFill="1" applyBorder="1" applyAlignment="1">
      <alignment horizontal="right" vertical="center" wrapText="1"/>
    </xf>
    <xf numFmtId="0" fontId="13" fillId="22" borderId="13" xfId="45" applyFont="1" applyFill="1" applyBorder="1" applyAlignment="1">
      <alignment horizontal="center" vertical="center" wrapText="1"/>
    </xf>
    <xf numFmtId="0" fontId="13" fillId="22" borderId="19" xfId="45" applyFont="1" applyFill="1" applyBorder="1" applyAlignment="1">
      <alignment horizontal="center" vertical="center" wrapText="1"/>
    </xf>
    <xf numFmtId="0" fontId="2" fillId="24" borderId="13" xfId="45" applyFont="1" applyFill="1" applyBorder="1" applyAlignment="1">
      <alignment horizontal="left" vertical="center" wrapText="1"/>
    </xf>
    <xf numFmtId="0" fontId="2" fillId="24" borderId="14" xfId="45" applyFont="1" applyFill="1" applyBorder="1" applyAlignment="1">
      <alignment horizontal="left" vertical="center" wrapText="1"/>
    </xf>
    <xf numFmtId="0" fontId="2" fillId="24" borderId="19" xfId="45" applyFont="1" applyFill="1" applyBorder="1" applyAlignment="1">
      <alignment horizontal="left" vertical="center" wrapText="1"/>
    </xf>
    <xf numFmtId="0" fontId="2" fillId="14" borderId="13" xfId="45" applyFont="1" applyFill="1" applyBorder="1" applyAlignment="1">
      <alignment horizontal="left" vertical="top" wrapText="1"/>
    </xf>
    <xf numFmtId="0" fontId="2" fillId="14" borderId="19" xfId="45" applyFont="1" applyFill="1" applyBorder="1" applyAlignment="1">
      <alignment horizontal="left" vertical="top" wrapText="1"/>
    </xf>
    <xf numFmtId="0" fontId="3" fillId="20" borderId="0" xfId="45" applyFont="1" applyFill="1" applyBorder="1" applyAlignment="1">
      <alignment horizontal="left" vertical="center" wrapText="1"/>
    </xf>
    <xf numFmtId="0" fontId="38" fillId="21" borderId="13" xfId="45" applyFont="1" applyFill="1" applyBorder="1" applyAlignment="1">
      <alignment horizontal="center" vertical="top" wrapText="1"/>
    </xf>
    <xf numFmtId="0" fontId="38" fillId="21" borderId="19" xfId="45" applyFont="1" applyFill="1" applyBorder="1" applyAlignment="1">
      <alignment horizontal="center" vertical="top" wrapText="1"/>
    </xf>
    <xf numFmtId="3" fontId="2" fillId="19" borderId="13" xfId="45" applyNumberFormat="1" applyFont="1" applyFill="1" applyBorder="1" applyAlignment="1">
      <alignment horizontal="right"/>
    </xf>
    <xf numFmtId="3" fontId="2" fillId="19" borderId="19" xfId="45" applyNumberFormat="1" applyFont="1" applyFill="1" applyBorder="1" applyAlignment="1">
      <alignment horizontal="right"/>
    </xf>
    <xf numFmtId="0" fontId="38" fillId="22" borderId="24" xfId="45" applyFont="1" applyFill="1" applyBorder="1" applyAlignment="1">
      <alignment horizontal="right"/>
    </xf>
    <xf numFmtId="0" fontId="38" fillId="22" borderId="25" xfId="45" applyFont="1" applyFill="1" applyBorder="1" applyAlignment="1">
      <alignment horizontal="right"/>
    </xf>
    <xf numFmtId="0" fontId="38" fillId="22" borderId="26" xfId="45" applyFont="1" applyFill="1" applyBorder="1" applyAlignment="1">
      <alignment horizontal="right"/>
    </xf>
    <xf numFmtId="3" fontId="4" fillId="14" borderId="13" xfId="45" applyNumberFormat="1" applyFont="1" applyFill="1" applyBorder="1" applyAlignment="1">
      <alignment horizontal="right"/>
    </xf>
    <xf numFmtId="3" fontId="4" fillId="14" borderId="19" xfId="45" applyNumberFormat="1" applyFont="1" applyFill="1" applyBorder="1" applyAlignment="1">
      <alignment horizontal="right"/>
    </xf>
    <xf numFmtId="0" fontId="38" fillId="22" borderId="13" xfId="45" applyFont="1" applyFill="1" applyBorder="1" applyAlignment="1">
      <alignment horizontal="right" vertical="center" wrapText="1"/>
    </xf>
    <xf numFmtId="0" fontId="38" fillId="22" borderId="14" xfId="45" applyFont="1" applyFill="1" applyBorder="1" applyAlignment="1">
      <alignment horizontal="right" vertical="center" wrapText="1"/>
    </xf>
    <xf numFmtId="0" fontId="38" fillId="22" borderId="19" xfId="45" applyFont="1" applyFill="1" applyBorder="1" applyAlignment="1">
      <alignment horizontal="right" vertical="center" wrapText="1"/>
    </xf>
    <xf numFmtId="0" fontId="38" fillId="21" borderId="12" xfId="45" applyFont="1" applyFill="1" applyBorder="1" applyAlignment="1">
      <alignment horizontal="center" vertical="top" wrapText="1"/>
    </xf>
    <xf numFmtId="0" fontId="4" fillId="14" borderId="13" xfId="45" applyFont="1" applyFill="1" applyBorder="1" applyAlignment="1">
      <alignment vertical="top" wrapText="1"/>
    </xf>
    <xf numFmtId="0" fontId="4" fillId="14" borderId="14" xfId="45" applyFont="1" applyFill="1" applyBorder="1" applyAlignment="1">
      <alignment vertical="top" wrapText="1"/>
    </xf>
    <xf numFmtId="0" fontId="4" fillId="14" borderId="19" xfId="45" applyFont="1" applyFill="1" applyBorder="1" applyAlignment="1">
      <alignment vertical="top" wrapText="1"/>
    </xf>
    <xf numFmtId="0" fontId="38" fillId="21" borderId="13" xfId="49" applyFont="1" applyFill="1" applyBorder="1" applyAlignment="1"/>
    <xf numFmtId="0" fontId="38" fillId="21" borderId="19" xfId="49" applyFont="1" applyFill="1" applyBorder="1" applyAlignment="1"/>
    <xf numFmtId="0" fontId="38" fillId="22" borderId="13" xfId="49" applyFont="1" applyFill="1" applyBorder="1" applyAlignment="1">
      <alignment horizontal="right"/>
    </xf>
    <xf numFmtId="0" fontId="38" fillId="22" borderId="14" xfId="49" applyFont="1" applyFill="1" applyBorder="1" applyAlignment="1">
      <alignment horizontal="right"/>
    </xf>
    <xf numFmtId="0" fontId="8" fillId="19" borderId="13" xfId="49" applyFont="1" applyFill="1" applyBorder="1" applyAlignment="1"/>
    <xf numFmtId="0" fontId="8" fillId="19" borderId="14" xfId="49" applyFont="1" applyFill="1" applyBorder="1" applyAlignment="1"/>
    <xf numFmtId="0" fontId="2" fillId="24" borderId="14" xfId="48" applyFont="1" applyFill="1" applyBorder="1" applyAlignment="1">
      <alignment horizontal="left" vertical="center"/>
    </xf>
    <xf numFmtId="0" fontId="2" fillId="24" borderId="19" xfId="48" applyFont="1" applyFill="1" applyBorder="1" applyAlignment="1">
      <alignment horizontal="left" vertical="center"/>
    </xf>
    <xf numFmtId="0" fontId="2" fillId="19" borderId="13" xfId="49" applyFont="1" applyFill="1" applyBorder="1" applyAlignment="1"/>
    <xf numFmtId="0" fontId="43" fillId="21" borderId="31" xfId="49" applyFont="1" applyFill="1" applyBorder="1" applyAlignment="1">
      <alignment horizontal="center" vertical="center"/>
    </xf>
    <xf numFmtId="0" fontId="43" fillId="21" borderId="0" xfId="49" applyFont="1" applyFill="1" applyAlignment="1">
      <alignment horizontal="center" vertical="center"/>
    </xf>
    <xf numFmtId="169" fontId="40" fillId="19" borderId="12" xfId="48" applyNumberFormat="1" applyFont="1" applyFill="1" applyBorder="1" applyAlignment="1">
      <alignment horizontal="center"/>
    </xf>
    <xf numFmtId="49" fontId="38" fillId="21" borderId="12" xfId="48" applyNumberFormat="1" applyFont="1" applyFill="1" applyBorder="1" applyAlignment="1">
      <alignment horizontal="center" vertical="center" wrapText="1"/>
    </xf>
    <xf numFmtId="0" fontId="0" fillId="0" borderId="12" xfId="0" applyBorder="1" applyAlignment="1">
      <alignment horizontal="center" vertical="center" wrapText="1"/>
    </xf>
    <xf numFmtId="167" fontId="8" fillId="19" borderId="12" xfId="48" applyNumberFormat="1" applyFont="1" applyFill="1" applyBorder="1" applyAlignment="1">
      <alignment horizontal="center" vertical="center" wrapText="1"/>
    </xf>
    <xf numFmtId="0" fontId="0" fillId="0" borderId="14" xfId="0" applyBorder="1" applyAlignment="1">
      <alignment vertical="center" wrapText="1"/>
    </xf>
    <xf numFmtId="0" fontId="0" fillId="0" borderId="19" xfId="0" applyBorder="1" applyAlignment="1">
      <alignment vertical="center" wrapText="1"/>
    </xf>
  </cellXfs>
  <cellStyles count="256">
    <cellStyle name="          _x000d__x000a_shell=progman.exe_x000d__x000a_m" xfId="79"/>
    <cellStyle name="_x000d__x000a_CCAPI200.DLL=W:\WINDOWS3\, Can't find CCAPI200.DLL_x000d__x000a_XLHELP.DLL=W:\MSOFFICE_x000d__x000a_MAINXL.HLP=W:\M" xfId="80"/>
    <cellStyle name="]_x000d__x000a_DataDir=C:\MIMSVU\DATA_x000d__x000a_TmpDir=C:\MIMSVU\TABLES_x000d__x000a_PasswdFile=C:\CORVU\PASSWD.DAT_x000d__x000a_CorVuDir=C:\CORVU_x000d__x000a_" xfId="81"/>
    <cellStyle name="_Book2 (3)" xfId="82"/>
    <cellStyle name="_Capex working document - 30 June 2010_WDV for disposals_FINAL_NUKED" xfId="83"/>
    <cellStyle name="_CAPEX Workings 30 June 2011_ Regulatory Reports" xfId="84"/>
    <cellStyle name="_CAPTOES Working Documentv9" xfId="85"/>
    <cellStyle name="_Copy of CAPEX Workings 30 June 2011_ Regulatory Reports_FINAL_V2" xfId="86"/>
    <cellStyle name="_Copy of CAPEX Workings 30 June 2011_ Regulatory Reports_FINAL_V3" xfId="87"/>
    <cellStyle name="_P&amp;L Regulatory Accounts" xfId="88"/>
    <cellStyle name="_Regulatory Financial Statements_AER Template_FINAL" xfId="89"/>
    <cellStyle name="20% - Accent1" xfId="2" builtinId="30" customBuiltin="1"/>
    <cellStyle name="20% - Accent1 2" xfId="90"/>
    <cellStyle name="20% - Accent2" xfId="3" builtinId="34" customBuiltin="1"/>
    <cellStyle name="20% - Accent2 2" xfId="91"/>
    <cellStyle name="20% - Accent3" xfId="4" builtinId="38" customBuiltin="1"/>
    <cellStyle name="20% - Accent3 2" xfId="92"/>
    <cellStyle name="20% - Accent4" xfId="5" builtinId="42" customBuiltin="1"/>
    <cellStyle name="20% - Accent4 2" xfId="93"/>
    <cellStyle name="20% - Accent5" xfId="6" builtinId="46" customBuiltin="1"/>
    <cellStyle name="20% - Accent5 2" xfId="94"/>
    <cellStyle name="20% - Accent6" xfId="7" builtinId="50" customBuiltin="1"/>
    <cellStyle name="40% - Accent1" xfId="8" builtinId="31" customBuiltin="1"/>
    <cellStyle name="40% - Accent1 2" xfId="95"/>
    <cellStyle name="40% - Accent2" xfId="9" builtinId="35" customBuiltin="1"/>
    <cellStyle name="40% - Accent2 2" xfId="96"/>
    <cellStyle name="40% - Accent3" xfId="10" builtinId="39" customBuiltin="1"/>
    <cellStyle name="40% - Accent3 2" xfId="97"/>
    <cellStyle name="40% - Accent4" xfId="11" builtinId="43" customBuiltin="1"/>
    <cellStyle name="40% - Accent4 2" xfId="98"/>
    <cellStyle name="40% - Accent5" xfId="12" builtinId="47" customBuiltin="1"/>
    <cellStyle name="40% - Accent5 2" xfId="99"/>
    <cellStyle name="40% - Accent6" xfId="13" builtinId="51" customBuiltin="1"/>
    <cellStyle name="40% - Accent6 2" xfId="100"/>
    <cellStyle name="60% - Accent1" xfId="14" builtinId="32" customBuiltin="1"/>
    <cellStyle name="60% - Accent1 2" xfId="101"/>
    <cellStyle name="60% - Accent2" xfId="15" builtinId="36" customBuiltin="1"/>
    <cellStyle name="60% - Accent2 2" xfId="102"/>
    <cellStyle name="60% - Accent3" xfId="16" builtinId="40" customBuiltin="1"/>
    <cellStyle name="60% - Accent3 2" xfId="103"/>
    <cellStyle name="60% - Accent4" xfId="17" builtinId="44" customBuiltin="1"/>
    <cellStyle name="60% - Accent4 2" xfId="104"/>
    <cellStyle name="60% - Accent5" xfId="18" builtinId="48" customBuiltin="1"/>
    <cellStyle name="60% - Accent5 2" xfId="105"/>
    <cellStyle name="60% - Accent6" xfId="19" builtinId="52" customBuiltin="1"/>
    <cellStyle name="60% - Accent6 2" xfId="106"/>
    <cellStyle name="Accent1" xfId="20" builtinId="29" customBuiltin="1"/>
    <cellStyle name="Accent1 2" xfId="107"/>
    <cellStyle name="Accent2" xfId="21" builtinId="33" customBuiltin="1"/>
    <cellStyle name="Accent3" xfId="22" builtinId="37" customBuiltin="1"/>
    <cellStyle name="Accent4" xfId="23" builtinId="41" customBuiltin="1"/>
    <cellStyle name="Accent4 2" xfId="108"/>
    <cellStyle name="Accent5" xfId="24" builtinId="45" customBuiltin="1"/>
    <cellStyle name="Accent6" xfId="25" builtinId="49" customBuiltin="1"/>
    <cellStyle name="assumption 1" xfId="109"/>
    <cellStyle name="Assumption 2" xfId="110"/>
    <cellStyle name="Assumption 3" xfId="111"/>
    <cellStyle name="Assumption Date" xfId="112"/>
    <cellStyle name="Bad" xfId="26" builtinId="27" customBuiltin="1"/>
    <cellStyle name="Blockout" xfId="27"/>
    <cellStyle name="Blockout 2" xfId="74"/>
    <cellStyle name="Blockout 3" xfId="68"/>
    <cellStyle name="BMM_Data Input" xfId="113"/>
    <cellStyle name="Body" xfId="114"/>
    <cellStyle name="Calc Currency (0)" xfId="115"/>
    <cellStyle name="Calc Currency (2)" xfId="116"/>
    <cellStyle name="Calc Percent (0)" xfId="117"/>
    <cellStyle name="Calc Percent (1)" xfId="118"/>
    <cellStyle name="Calc Percent (2)" xfId="119"/>
    <cellStyle name="Calc Units (0)" xfId="120"/>
    <cellStyle name="Calc Units (1)" xfId="121"/>
    <cellStyle name="Calc Units (2)" xfId="122"/>
    <cellStyle name="Calculation" xfId="28" builtinId="22" customBuiltin="1"/>
    <cellStyle name="Calculation 2" xfId="123"/>
    <cellStyle name="cárky [0]_laroux" xfId="124"/>
    <cellStyle name="cárky_laroux" xfId="125"/>
    <cellStyle name="Cena" xfId="126"/>
    <cellStyle name="Check Cell" xfId="29" builtinId="23" customBuiltin="1"/>
    <cellStyle name="ck]_x000d__x000a_Left=16_x000d__x000a_Right=3_x000d__x000a_Toggle=8_x000d__x000a_TimeFormat=0_x000d__x000a_DateFormat=3_x000d__x000a_DiskID=3_x000d__x000a_ShowWindow=0_x000d__x000a_SystemColors=1_x000d__x000a_SystemBack" xfId="127"/>
    <cellStyle name="Comma" xfId="30" builtinId="3"/>
    <cellStyle name="Comma [00]" xfId="129"/>
    <cellStyle name="Comma 10" xfId="130"/>
    <cellStyle name="Comma 2" xfId="72"/>
    <cellStyle name="Comma 3" xfId="128"/>
    <cellStyle name="Comma 4" xfId="250"/>
    <cellStyle name="Comma 5" xfId="253"/>
    <cellStyle name="Currency (0.00)" xfId="131"/>
    <cellStyle name="Currency [0] U" xfId="132"/>
    <cellStyle name="Currency [00]" xfId="133"/>
    <cellStyle name="Currency [2]" xfId="134"/>
    <cellStyle name="Currency [2] U" xfId="135"/>
    <cellStyle name="Currency0" xfId="136"/>
    <cellStyle name="Data Input" xfId="137"/>
    <cellStyle name="Date" xfId="138"/>
    <cellStyle name="Date Short" xfId="139"/>
    <cellStyle name="Date U" xfId="140"/>
    <cellStyle name="Decimal [0]" xfId="141"/>
    <cellStyle name="Decimal [2]" xfId="142"/>
    <cellStyle name="Decimal [2] U" xfId="143"/>
    <cellStyle name="Decimal [4]" xfId="144"/>
    <cellStyle name="Decimal [4] U" xfId="145"/>
    <cellStyle name="Dezimal [0]_PERSON2" xfId="146"/>
    <cellStyle name="Dezimal_PERSON2" xfId="147"/>
    <cellStyle name="Discount" xfId="148"/>
    <cellStyle name="eárky [0]_laroux" xfId="149"/>
    <cellStyle name="eárky_laroux" xfId="150"/>
    <cellStyle name="Empty" xfId="151"/>
    <cellStyle name="Enter Currency (0)" xfId="152"/>
    <cellStyle name="Enter Currency (2)" xfId="153"/>
    <cellStyle name="Enter Units (0)" xfId="154"/>
    <cellStyle name="Enter Units (1)" xfId="155"/>
    <cellStyle name="Enter Units (2)" xfId="156"/>
    <cellStyle name="Explanatory Text" xfId="31" builtinId="53" customBuiltin="1"/>
    <cellStyle name="Good" xfId="32" builtinId="26" customBuiltin="1"/>
    <cellStyle name="Grey" xfId="157"/>
    <cellStyle name="Growth Factor" xfId="158"/>
    <cellStyle name="Hash Out" xfId="159"/>
    <cellStyle name="Header1" xfId="160"/>
    <cellStyle name="Header2" xfId="161"/>
    <cellStyle name="Heading 1" xfId="33" builtinId="16" customBuiltin="1"/>
    <cellStyle name="Heading 1 2" xfId="162"/>
    <cellStyle name="Heading 2" xfId="34" builtinId="17" customBuiltin="1"/>
    <cellStyle name="Heading 2 2" xfId="163"/>
    <cellStyle name="Heading 3" xfId="35" builtinId="18" customBuiltin="1"/>
    <cellStyle name="Heading 3 2" xfId="164"/>
    <cellStyle name="Heading 4" xfId="36" builtinId="19" customBuiltin="1"/>
    <cellStyle name="Heading 4 2" xfId="165"/>
    <cellStyle name="HPproduct" xfId="166"/>
    <cellStyle name="Hyperlink" xfId="77" builtinId="8"/>
    <cellStyle name="Import" xfId="167"/>
    <cellStyle name="Import%" xfId="168"/>
    <cellStyle name="import_Additions" xfId="169"/>
    <cellStyle name="Input" xfId="37" builtinId="20" customBuiltin="1"/>
    <cellStyle name="Input (Date)" xfId="171"/>
    <cellStyle name="Input (StyleA)" xfId="172"/>
    <cellStyle name="Input [yellow]" xfId="173"/>
    <cellStyle name="input 2" xfId="170"/>
    <cellStyle name="input 3" xfId="252"/>
    <cellStyle name="input 4" xfId="251"/>
    <cellStyle name="Input1" xfId="38"/>
    <cellStyle name="Input1 2" xfId="73"/>
    <cellStyle name="Input1 3" xfId="174"/>
    <cellStyle name="Input1%" xfId="175"/>
    <cellStyle name="Input1default%" xfId="176"/>
    <cellStyle name="Input2" xfId="39"/>
    <cellStyle name="Input2 2" xfId="69"/>
    <cellStyle name="Input2 3" xfId="177"/>
    <cellStyle name="Input2%" xfId="178"/>
    <cellStyle name="Input3" xfId="40"/>
    <cellStyle name="Input3 2" xfId="70"/>
    <cellStyle name="Input3 3" xfId="179"/>
    <cellStyle name="Input3%" xfId="180"/>
    <cellStyle name="Link Currency (0)" xfId="181"/>
    <cellStyle name="Link Currency (2)" xfId="182"/>
    <cellStyle name="Link Units (0)" xfId="183"/>
    <cellStyle name="Link Units (1)" xfId="184"/>
    <cellStyle name="Link Units (2)" xfId="185"/>
    <cellStyle name="Linked Cell" xfId="41" builtinId="24" customBuiltin="1"/>
    <cellStyle name="List Price" xfId="186"/>
    <cellStyle name="Local import %" xfId="187"/>
    <cellStyle name="MAJOR ROW HEADING" xfId="188"/>
    <cellStyle name="Malý nadpis" xfId="189"/>
    <cellStyle name="meny_laroux" xfId="190"/>
    <cellStyle name="Millares [0]_A" xfId="191"/>
    <cellStyle name="Millares_A" xfId="192"/>
    <cellStyle name="MINOR ROW HEADING" xfId="193"/>
    <cellStyle name="miny_laroux" xfId="194"/>
    <cellStyle name="Moneda [0]_A" xfId="195"/>
    <cellStyle name="Moneda_A" xfId="196"/>
    <cellStyle name="Neutral" xfId="42" builtinId="28" customBuiltin="1"/>
    <cellStyle name="no dec" xfId="197"/>
    <cellStyle name="Normal" xfId="0" builtinId="0"/>
    <cellStyle name="Normal - Style1" xfId="198"/>
    <cellStyle name="Normal 2" xfId="57"/>
    <cellStyle name="Normal 2 2" xfId="60"/>
    <cellStyle name="Normal 3" xfId="58"/>
    <cellStyle name="Normal 3 2" xfId="199"/>
    <cellStyle name="Normal 4" xfId="59"/>
    <cellStyle name="Normal 5" xfId="64"/>
    <cellStyle name="Normal 6" xfId="254"/>
    <cellStyle name="Normal U" xfId="200"/>
    <cellStyle name="Normal_20070904 - Suggested revised templates" xfId="65"/>
    <cellStyle name="Normal_2010 06 02 - Urgent RIN for Vic DNSPs revised proposals" xfId="43"/>
    <cellStyle name="Normal_2010 06 22 - AA - Scheme Templates for data collection" xfId="44"/>
    <cellStyle name="Normal_2010 06 22 - IE - Scheme Template for data collection" xfId="45"/>
    <cellStyle name="Normal_2010 06 22 - IE - Scheme Template for data collection 2" xfId="78"/>
    <cellStyle name="Normal_2010 10 21 - draft 2009-10 ActewAGL RIN - incentive schemes" xfId="46"/>
    <cellStyle name="Normal_Book1" xfId="47"/>
    <cellStyle name="Normal_Book1 2" xfId="63"/>
    <cellStyle name="Normal_D11 2371025  Financial information - 2012 Draft RIN - Ausgrid" xfId="48"/>
    <cellStyle name="Normal_D11 2371025  Financial information - 2012 Draft RIN - Ausgrid 2" xfId="66"/>
    <cellStyle name="Normal_D12 1569  Opex, DMIS, EBSS - 2012 draft RIN - Ausgrid" xfId="49"/>
    <cellStyle name="Normal_D12 16703  Overheads, Avoided Cost, ACS, Demand and Revenue - 2012 draft RIN - Ausgrid" xfId="50"/>
    <cellStyle name="Normal_D12 2657  STPIS - 2012 draft RIN - Ausgrid" xfId="255"/>
    <cellStyle name="Normal_D12 5269  Jurisdictional schemes - 2012 draft RIN - Ausgrid" xfId="51"/>
    <cellStyle name="Normal_financial information - 2012 draft rin - aurora (D2011-02371024)" xfId="61"/>
    <cellStyle name="Normal_Section 11-RAB" xfId="76"/>
    <cellStyle name="Normal_Sheet1" xfId="62"/>
    <cellStyle name="Normal_Sheet2" xfId="67"/>
    <cellStyle name="Normal_Sheet3" xfId="75"/>
    <cellStyle name="normální_laroux" xfId="201"/>
    <cellStyle name="Note" xfId="52" builtinId="10" customBuiltin="1"/>
    <cellStyle name="Note 2" xfId="71"/>
    <cellStyle name="Note 3" xfId="202"/>
    <cellStyle name="Output" xfId="53" builtinId="21" customBuiltin="1"/>
    <cellStyle name="Output 2" xfId="203"/>
    <cellStyle name="P/N" xfId="204"/>
    <cellStyle name="Percent [0]" xfId="205"/>
    <cellStyle name="Percent [00]" xfId="206"/>
    <cellStyle name="Percent [2]" xfId="207"/>
    <cellStyle name="Percent [2] U" xfId="208"/>
    <cellStyle name="Percent [2]_Capex working document - 30 June 2010_WDV for disposals_FINAL" xfId="209"/>
    <cellStyle name="Percent 2" xfId="210"/>
    <cellStyle name="Pnumber" xfId="211"/>
    <cellStyle name="Popis" xfId="212"/>
    <cellStyle name="Poznámka" xfId="213"/>
    <cellStyle name="PrePop Currency (0)" xfId="214"/>
    <cellStyle name="PrePop Currency (2)" xfId="215"/>
    <cellStyle name="PrePop Units (0)" xfId="216"/>
    <cellStyle name="PrePop Units (1)" xfId="217"/>
    <cellStyle name="PrePop Units (2)" xfId="218"/>
    <cellStyle name="PSChar" xfId="219"/>
    <cellStyle name="sbt2" xfId="220"/>
    <cellStyle name="secondary" xfId="221"/>
    <cellStyle name="Standard_PERSON2" xfId="222"/>
    <cellStyle name="Style 1" xfId="1"/>
    <cellStyle name="Style 1 2" xfId="223"/>
    <cellStyle name="SUBMINOR ROW HEADING" xfId="224"/>
    <cellStyle name="subt1" xfId="225"/>
    <cellStyle name="Switch" xfId="226"/>
    <cellStyle name="Table Heading" xfId="227"/>
    <cellStyle name="Text Indent A" xfId="228"/>
    <cellStyle name="Text Indent B" xfId="229"/>
    <cellStyle name="Text Indent C" xfId="230"/>
    <cellStyle name="Times New Roman" xfId="231"/>
    <cellStyle name="Title" xfId="54" builtinId="15" customBuiltin="1"/>
    <cellStyle name="Title 2" xfId="232"/>
    <cellStyle name="TitleBars" xfId="233"/>
    <cellStyle name="Total" xfId="55" builtinId="25" customBuiltin="1"/>
    <cellStyle name="Total 1" xfId="235"/>
    <cellStyle name="Total 2" xfId="236"/>
    <cellStyle name="Total 3" xfId="237"/>
    <cellStyle name="Total 4" xfId="238"/>
    <cellStyle name="Total 5" xfId="234"/>
    <cellStyle name="Tusental (0)_pldt" xfId="239"/>
    <cellStyle name="Tusental_pldt" xfId="240"/>
    <cellStyle name="unique" xfId="241"/>
    <cellStyle name="Usual" xfId="242"/>
    <cellStyle name="Valuta (0)_pldt" xfId="243"/>
    <cellStyle name="Valuta_pldt" xfId="244"/>
    <cellStyle name="Velký nadpis" xfId="245"/>
    <cellStyle name="Währung [0]_PERSON2" xfId="246"/>
    <cellStyle name="Währung_PERSON2" xfId="247"/>
    <cellStyle name="Warning" xfId="248"/>
    <cellStyle name="Warning Text" xfId="56" builtinId="11" customBuiltin="1"/>
    <cellStyle name="Záhlaví" xfId="24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00"/>
      <color rgb="FF00008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Contents!A1"/></Relationships>
</file>

<file path=xl/drawings/_rels/drawing2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1</xdr:col>
      <xdr:colOff>1323975</xdr:colOff>
      <xdr:row>5</xdr:row>
      <xdr:rowOff>66675</xdr:rowOff>
    </xdr:to>
    <xdr:pic>
      <xdr:nvPicPr>
        <xdr:cNvPr id="10241"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9525" y="104775"/>
          <a:ext cx="3086100" cy="7715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2" name="Group 1"/>
        <xdr:cNvGrpSpPr>
          <a:grpSpLocks/>
        </xdr:cNvGrpSpPr>
      </xdr:nvGrpSpPr>
      <xdr:grpSpPr bwMode="auto">
        <a:xfrm>
          <a:off x="0" y="19050"/>
          <a:ext cx="733425" cy="57467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2" name="Group 1"/>
        <xdr:cNvGrpSpPr>
          <a:grpSpLocks/>
        </xdr:cNvGrpSpPr>
      </xdr:nvGrpSpPr>
      <xdr:grpSpPr bwMode="auto">
        <a:xfrm>
          <a:off x="0" y="19050"/>
          <a:ext cx="733425" cy="57467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2" name="Group 1"/>
        <xdr:cNvGrpSpPr>
          <a:grpSpLocks/>
        </xdr:cNvGrpSpPr>
      </xdr:nvGrpSpPr>
      <xdr:grpSpPr bwMode="auto">
        <a:xfrm>
          <a:off x="0" y="19050"/>
          <a:ext cx="733425" cy="57467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2" name="Group 1"/>
        <xdr:cNvGrpSpPr>
          <a:grpSpLocks/>
        </xdr:cNvGrpSpPr>
      </xdr:nvGrpSpPr>
      <xdr:grpSpPr bwMode="auto">
        <a:xfrm>
          <a:off x="0" y="19050"/>
          <a:ext cx="733425" cy="57467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pSp>
      <xdr:nvGrpSpPr>
        <xdr:cNvPr id="2" name="Group 1"/>
        <xdr:cNvGrpSpPr>
          <a:grpSpLocks/>
        </xdr:cNvGrpSpPr>
      </xdr:nvGrpSpPr>
      <xdr:grpSpPr bwMode="auto">
        <a:xfrm>
          <a:off x="0" y="0"/>
          <a:ext cx="841375" cy="0"/>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18210369945037"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9525</xdr:colOff>
      <xdr:row>0</xdr:row>
      <xdr:rowOff>47625</xdr:rowOff>
    </xdr:from>
    <xdr:to>
      <xdr:col>0</xdr:col>
      <xdr:colOff>742950</xdr:colOff>
      <xdr:row>2</xdr:row>
      <xdr:rowOff>114300</xdr:rowOff>
    </xdr:to>
    <xdr:grpSp>
      <xdr:nvGrpSpPr>
        <xdr:cNvPr id="5" name="Group 4"/>
        <xdr:cNvGrpSpPr>
          <a:grpSpLocks/>
        </xdr:cNvGrpSpPr>
      </xdr:nvGrpSpPr>
      <xdr:grpSpPr bwMode="auto">
        <a:xfrm>
          <a:off x="9525" y="47625"/>
          <a:ext cx="733425" cy="574675"/>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2" name="Group 1"/>
        <xdr:cNvGrpSpPr>
          <a:grpSpLocks/>
        </xdr:cNvGrpSpPr>
      </xdr:nvGrpSpPr>
      <xdr:grpSpPr bwMode="auto">
        <a:xfrm>
          <a:off x="0" y="19050"/>
          <a:ext cx="733425" cy="57467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0</xdr:colOff>
      <xdr:row>2</xdr:row>
      <xdr:rowOff>190500</xdr:rowOff>
    </xdr:to>
    <xdr:grpSp>
      <xdr:nvGrpSpPr>
        <xdr:cNvPr id="2" name="Group 1"/>
        <xdr:cNvGrpSpPr>
          <a:grpSpLocks/>
        </xdr:cNvGrpSpPr>
      </xdr:nvGrpSpPr>
      <xdr:grpSpPr bwMode="auto">
        <a:xfrm>
          <a:off x="0" y="19050"/>
          <a:ext cx="841375" cy="679450"/>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2" name="Group 1"/>
        <xdr:cNvGrpSpPr>
          <a:grpSpLocks/>
        </xdr:cNvGrpSpPr>
      </xdr:nvGrpSpPr>
      <xdr:grpSpPr bwMode="auto">
        <a:xfrm>
          <a:off x="0" y="19050"/>
          <a:ext cx="733425" cy="57467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800100</xdr:colOff>
      <xdr:row>0</xdr:row>
      <xdr:rowOff>0</xdr:rowOff>
    </xdr:to>
    <xdr:grpSp>
      <xdr:nvGrpSpPr>
        <xdr:cNvPr id="16385" name="Group 1"/>
        <xdr:cNvGrpSpPr>
          <a:grpSpLocks/>
        </xdr:cNvGrpSpPr>
      </xdr:nvGrpSpPr>
      <xdr:grpSpPr bwMode="auto">
        <a:xfrm>
          <a:off x="0" y="0"/>
          <a:ext cx="800100" cy="0"/>
          <a:chOff x="0" y="2"/>
          <a:chExt cx="77" cy="61"/>
        </a:xfrm>
      </xdr:grpSpPr>
      <xdr:sp macro="" textlink="">
        <xdr:nvSpPr>
          <xdr:cNvPr id="1638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6387" name="Picture 3"/>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xdr:spPr>
      </xdr:pic>
    </xdr:grpSp>
    <xdr:clientData/>
  </xdr:twoCellAnchor>
  <xdr:twoCellAnchor>
    <xdr:from>
      <xdr:col>0</xdr:col>
      <xdr:colOff>0</xdr:colOff>
      <xdr:row>0</xdr:row>
      <xdr:rowOff>19050</xdr:rowOff>
    </xdr:from>
    <xdr:to>
      <xdr:col>0</xdr:col>
      <xdr:colOff>733425</xdr:colOff>
      <xdr:row>2</xdr:row>
      <xdr:rowOff>85725</xdr:rowOff>
    </xdr:to>
    <xdr:grpSp>
      <xdr:nvGrpSpPr>
        <xdr:cNvPr id="16388" name="Group 4"/>
        <xdr:cNvGrpSpPr>
          <a:grpSpLocks/>
        </xdr:cNvGrpSpPr>
      </xdr:nvGrpSpPr>
      <xdr:grpSpPr bwMode="auto">
        <a:xfrm>
          <a:off x="0" y="19050"/>
          <a:ext cx="733425" cy="574675"/>
          <a:chOff x="0" y="2"/>
          <a:chExt cx="77" cy="61"/>
        </a:xfrm>
      </xdr:grpSpPr>
      <xdr:sp macro="" textlink="">
        <xdr:nvSpPr>
          <xdr:cNvPr id="16389"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6390"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xdr:spPr>
      </xdr:pic>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800100</xdr:colOff>
      <xdr:row>0</xdr:row>
      <xdr:rowOff>0</xdr:rowOff>
    </xdr:to>
    <xdr:grpSp>
      <xdr:nvGrpSpPr>
        <xdr:cNvPr id="17409" name="Group 1"/>
        <xdr:cNvGrpSpPr>
          <a:grpSpLocks/>
        </xdr:cNvGrpSpPr>
      </xdr:nvGrpSpPr>
      <xdr:grpSpPr bwMode="auto">
        <a:xfrm>
          <a:off x="0" y="0"/>
          <a:ext cx="800100" cy="0"/>
          <a:chOff x="0" y="2"/>
          <a:chExt cx="77" cy="61"/>
        </a:xfrm>
      </xdr:grpSpPr>
      <xdr:sp macro="" textlink="">
        <xdr:nvSpPr>
          <xdr:cNvPr id="17410"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7411" name="Picture 3"/>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xdr:spPr>
      </xdr:pic>
    </xdr:grpSp>
    <xdr:clientData/>
  </xdr:twoCellAnchor>
  <xdr:twoCellAnchor>
    <xdr:from>
      <xdr:col>0</xdr:col>
      <xdr:colOff>0</xdr:colOff>
      <xdr:row>0</xdr:row>
      <xdr:rowOff>19050</xdr:rowOff>
    </xdr:from>
    <xdr:to>
      <xdr:col>0</xdr:col>
      <xdr:colOff>733425</xdr:colOff>
      <xdr:row>2</xdr:row>
      <xdr:rowOff>85725</xdr:rowOff>
    </xdr:to>
    <xdr:grpSp>
      <xdr:nvGrpSpPr>
        <xdr:cNvPr id="17412" name="Group 4"/>
        <xdr:cNvGrpSpPr>
          <a:grpSpLocks/>
        </xdr:cNvGrpSpPr>
      </xdr:nvGrpSpPr>
      <xdr:grpSpPr bwMode="auto">
        <a:xfrm>
          <a:off x="0" y="19050"/>
          <a:ext cx="733425" cy="574675"/>
          <a:chOff x="0" y="2"/>
          <a:chExt cx="77" cy="61"/>
        </a:xfrm>
      </xdr:grpSpPr>
      <xdr:sp macro="" textlink="">
        <xdr:nvSpPr>
          <xdr:cNvPr id="1741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7414"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1133475</xdr:colOff>
      <xdr:row>1</xdr:row>
      <xdr:rowOff>228600</xdr:rowOff>
    </xdr:from>
    <xdr:to>
      <xdr:col>3</xdr:col>
      <xdr:colOff>2257425</xdr:colOff>
      <xdr:row>1</xdr:row>
      <xdr:rowOff>733425</xdr:rowOff>
    </xdr:to>
    <xdr:pic>
      <xdr:nvPicPr>
        <xdr:cNvPr id="2" name="Picture 60"/>
        <xdr:cNvPicPr>
          <a:picLocks noChangeAspect="1" noChangeArrowheads="1"/>
        </xdr:cNvPicPr>
      </xdr:nvPicPr>
      <xdr:blipFill>
        <a:blip xmlns:r="http://schemas.openxmlformats.org/officeDocument/2006/relationships" r:embed="rId1" cstate="print"/>
        <a:srcRect/>
        <a:stretch>
          <a:fillRect/>
        </a:stretch>
      </xdr:blipFill>
      <xdr:spPr bwMode="auto">
        <a:xfrm>
          <a:off x="2438400" y="523875"/>
          <a:ext cx="0" cy="66675"/>
        </a:xfrm>
        <a:prstGeom prst="rect">
          <a:avLst/>
        </a:prstGeom>
        <a:solidFill>
          <a:srgbClr val="FFFFCC"/>
        </a:solidFill>
        <a:ln w="19050">
          <a:solidFill>
            <a:srgbClr val="333399"/>
          </a:solid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28673" name="Group 1"/>
        <xdr:cNvGrpSpPr>
          <a:grpSpLocks/>
        </xdr:cNvGrpSpPr>
      </xdr:nvGrpSpPr>
      <xdr:grpSpPr bwMode="auto">
        <a:xfrm>
          <a:off x="0" y="19050"/>
          <a:ext cx="733425" cy="574675"/>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28675"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914400</xdr:colOff>
      <xdr:row>3</xdr:row>
      <xdr:rowOff>104775</xdr:rowOff>
    </xdr:to>
    <xdr:grpSp>
      <xdr:nvGrpSpPr>
        <xdr:cNvPr id="32769" name="Group 13"/>
        <xdr:cNvGrpSpPr>
          <a:grpSpLocks/>
        </xdr:cNvGrpSpPr>
      </xdr:nvGrpSpPr>
      <xdr:grpSpPr bwMode="auto">
        <a:xfrm>
          <a:off x="0" y="19050"/>
          <a:ext cx="914400" cy="854075"/>
          <a:chOff x="0" y="2"/>
          <a:chExt cx="77" cy="61"/>
        </a:xfrm>
      </xdr:grpSpPr>
      <xdr:sp macro="" textlink="">
        <xdr:nvSpPr>
          <xdr:cNvPr id="119822"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32771" name="Picture 15"/>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editAs="oneCell">
    <xdr:from>
      <xdr:col>1</xdr:col>
      <xdr:colOff>0</xdr:colOff>
      <xdr:row>18</xdr:row>
      <xdr:rowOff>0</xdr:rowOff>
    </xdr:from>
    <xdr:to>
      <xdr:col>4</xdr:col>
      <xdr:colOff>69801</xdr:colOff>
      <xdr:row>39</xdr:row>
      <xdr:rowOff>75507</xdr:rowOff>
    </xdr:to>
    <xdr:pic>
      <xdr:nvPicPr>
        <xdr:cNvPr id="5" name="Picture 4"/>
        <xdr:cNvPicPr>
          <a:picLocks noChangeAspect="1"/>
        </xdr:cNvPicPr>
      </xdr:nvPicPr>
      <xdr:blipFill>
        <a:blip xmlns:r="http://schemas.openxmlformats.org/officeDocument/2006/relationships" r:embed="rId3"/>
        <a:stretch>
          <a:fillRect/>
        </a:stretch>
      </xdr:blipFill>
      <xdr:spPr>
        <a:xfrm>
          <a:off x="933450" y="4514850"/>
          <a:ext cx="7213551" cy="4076007"/>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9525</xdr:colOff>
      <xdr:row>0</xdr:row>
      <xdr:rowOff>0</xdr:rowOff>
    </xdr:from>
    <xdr:to>
      <xdr:col>0</xdr:col>
      <xdr:colOff>828675</xdr:colOff>
      <xdr:row>3</xdr:row>
      <xdr:rowOff>9525</xdr:rowOff>
    </xdr:to>
    <xdr:grpSp>
      <xdr:nvGrpSpPr>
        <xdr:cNvPr id="29697" name="Group 1"/>
        <xdr:cNvGrpSpPr>
          <a:grpSpLocks/>
        </xdr:cNvGrpSpPr>
      </xdr:nvGrpSpPr>
      <xdr:grpSpPr bwMode="auto">
        <a:xfrm>
          <a:off x="9525" y="0"/>
          <a:ext cx="819150" cy="771525"/>
          <a:chOff x="0" y="2"/>
          <a:chExt cx="77" cy="61"/>
        </a:xfrm>
      </xdr:grpSpPr>
      <xdr:sp macro="" textlink="">
        <xdr:nvSpPr>
          <xdr:cNvPr id="143362"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29699"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19050</xdr:colOff>
      <xdr:row>3</xdr:row>
      <xdr:rowOff>0</xdr:rowOff>
    </xdr:to>
    <xdr:grpSp>
      <xdr:nvGrpSpPr>
        <xdr:cNvPr id="30721" name="Group 1"/>
        <xdr:cNvGrpSpPr>
          <a:grpSpLocks/>
        </xdr:cNvGrpSpPr>
      </xdr:nvGrpSpPr>
      <xdr:grpSpPr bwMode="auto">
        <a:xfrm>
          <a:off x="0" y="19050"/>
          <a:ext cx="876300" cy="742950"/>
          <a:chOff x="0" y="2"/>
          <a:chExt cx="77" cy="61"/>
        </a:xfrm>
      </xdr:grpSpPr>
      <xdr:sp macro="" textlink="">
        <xdr:nvSpPr>
          <xdr:cNvPr id="143362"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30723"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mc:AlternateContent xmlns:mc="http://schemas.openxmlformats.org/markup-compatibility/2006">
    <mc:Choice xmlns:a14="http://schemas.microsoft.com/office/drawing/2010/main" Requires="a14">
      <xdr:twoCellAnchor>
        <xdr:from>
          <xdr:col>1</xdr:col>
          <xdr:colOff>0</xdr:colOff>
          <xdr:row>89</xdr:row>
          <xdr:rowOff>57150</xdr:rowOff>
        </xdr:from>
        <xdr:to>
          <xdr:col>1</xdr:col>
          <xdr:colOff>0</xdr:colOff>
          <xdr:row>91</xdr:row>
          <xdr:rowOff>95250</xdr:rowOff>
        </xdr:to>
        <xdr:sp macro="" textlink="">
          <xdr:nvSpPr>
            <xdr:cNvPr id="30724" name="Object 4" hidden="1">
              <a:extLst>
                <a:ext uri="{63B3BB69-23CF-44E3-9099-C40C66FF867C}">
                  <a14:compatExt spid="_x0000_s307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89</xdr:row>
          <xdr:rowOff>57150</xdr:rowOff>
        </xdr:from>
        <xdr:to>
          <xdr:col>4</xdr:col>
          <xdr:colOff>946150</xdr:colOff>
          <xdr:row>91</xdr:row>
          <xdr:rowOff>95250</xdr:rowOff>
        </xdr:to>
        <xdr:sp macro="" textlink="">
          <xdr:nvSpPr>
            <xdr:cNvPr id="30726" name="Object 6" hidden="1">
              <a:extLst>
                <a:ext uri="{63B3BB69-23CF-44E3-9099-C40C66FF867C}">
                  <a14:compatExt spid="_x0000_s30726"/>
                </a:ext>
              </a:extLst>
            </xdr:cNvPr>
            <xdr:cNvSpPr/>
          </xdr:nvSpPr>
          <xdr:spPr>
            <a:xfrm>
              <a:off x="0" y="0"/>
              <a:ext cx="0" cy="0"/>
            </a:xfrm>
            <a:prstGeom prst="rect">
              <a:avLst/>
            </a:prstGeom>
          </xdr:spPr>
        </xdr:sp>
        <xdr:clientData/>
      </xdr:twoCellAnchor>
    </mc:Choice>
    <mc:Fallback/>
  </mc:AlternateContent>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0</xdr:rowOff>
    </xdr:to>
    <xdr:grpSp>
      <xdr:nvGrpSpPr>
        <xdr:cNvPr id="31745" name="Group 1"/>
        <xdr:cNvGrpSpPr>
          <a:grpSpLocks/>
        </xdr:cNvGrpSpPr>
      </xdr:nvGrpSpPr>
      <xdr:grpSpPr bwMode="auto">
        <a:xfrm>
          <a:off x="0" y="19050"/>
          <a:ext cx="733425" cy="488950"/>
          <a:chOff x="0" y="2"/>
          <a:chExt cx="77" cy="61"/>
        </a:xfrm>
      </xdr:grpSpPr>
      <xdr:sp macro="" textlink="">
        <xdr:nvSpPr>
          <xdr:cNvPr id="3174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3174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xdr:spPr>
      </xdr:pic>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800100</xdr:colOff>
      <xdr:row>0</xdr:row>
      <xdr:rowOff>0</xdr:rowOff>
    </xdr:to>
    <xdr:grpSp>
      <xdr:nvGrpSpPr>
        <xdr:cNvPr id="9217" name="Group 1"/>
        <xdr:cNvGrpSpPr>
          <a:grpSpLocks/>
        </xdr:cNvGrpSpPr>
      </xdr:nvGrpSpPr>
      <xdr:grpSpPr bwMode="auto">
        <a:xfrm>
          <a:off x="0" y="0"/>
          <a:ext cx="800100" cy="0"/>
          <a:chOff x="0" y="2"/>
          <a:chExt cx="77" cy="61"/>
        </a:xfrm>
      </xdr:grpSpPr>
      <xdr:sp macro="" textlink="">
        <xdr:nvSpPr>
          <xdr:cNvPr id="921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9219" name="Picture 3"/>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xdr:spPr>
      </xdr:pic>
    </xdr:grpSp>
    <xdr:clientData/>
  </xdr:twoCellAnchor>
  <xdr:twoCellAnchor>
    <xdr:from>
      <xdr:col>0</xdr:col>
      <xdr:colOff>0</xdr:colOff>
      <xdr:row>0</xdr:row>
      <xdr:rowOff>19050</xdr:rowOff>
    </xdr:from>
    <xdr:to>
      <xdr:col>0</xdr:col>
      <xdr:colOff>733425</xdr:colOff>
      <xdr:row>2</xdr:row>
      <xdr:rowOff>85725</xdr:rowOff>
    </xdr:to>
    <xdr:grpSp>
      <xdr:nvGrpSpPr>
        <xdr:cNvPr id="9220" name="Group 4"/>
        <xdr:cNvGrpSpPr>
          <a:grpSpLocks/>
        </xdr:cNvGrpSpPr>
      </xdr:nvGrpSpPr>
      <xdr:grpSpPr bwMode="auto">
        <a:xfrm>
          <a:off x="0" y="19050"/>
          <a:ext cx="733425" cy="574675"/>
          <a:chOff x="0" y="2"/>
          <a:chExt cx="77" cy="61"/>
        </a:xfrm>
      </xdr:grpSpPr>
      <xdr:sp macro="" textlink="">
        <xdr:nvSpPr>
          <xdr:cNvPr id="9221"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9222"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xdr:spPr>
      </xdr:pic>
    </xdr:grpSp>
    <xdr:clientData/>
  </xdr:twoCellAnchor>
  <xdr:twoCellAnchor>
    <xdr:from>
      <xdr:col>0</xdr:col>
      <xdr:colOff>0</xdr:colOff>
      <xdr:row>0</xdr:row>
      <xdr:rowOff>0</xdr:rowOff>
    </xdr:from>
    <xdr:to>
      <xdr:col>0</xdr:col>
      <xdr:colOff>800100</xdr:colOff>
      <xdr:row>0</xdr:row>
      <xdr:rowOff>0</xdr:rowOff>
    </xdr:to>
    <xdr:grpSp>
      <xdr:nvGrpSpPr>
        <xdr:cNvPr id="9223" name="Group 7"/>
        <xdr:cNvGrpSpPr>
          <a:grpSpLocks/>
        </xdr:cNvGrpSpPr>
      </xdr:nvGrpSpPr>
      <xdr:grpSpPr bwMode="auto">
        <a:xfrm>
          <a:off x="0" y="0"/>
          <a:ext cx="800100" cy="0"/>
          <a:chOff x="0" y="2"/>
          <a:chExt cx="77" cy="61"/>
        </a:xfrm>
      </xdr:grpSpPr>
      <xdr:sp macro="" textlink="">
        <xdr:nvSpPr>
          <xdr:cNvPr id="9224"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9225" name="Picture 9"/>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xdr:spPr>
      </xdr:pic>
    </xdr:grpSp>
    <xdr:clientData/>
  </xdr:twoCellAnchor>
  <xdr:twoCellAnchor>
    <xdr:from>
      <xdr:col>0</xdr:col>
      <xdr:colOff>0</xdr:colOff>
      <xdr:row>0</xdr:row>
      <xdr:rowOff>19050</xdr:rowOff>
    </xdr:from>
    <xdr:to>
      <xdr:col>0</xdr:col>
      <xdr:colOff>733425</xdr:colOff>
      <xdr:row>2</xdr:row>
      <xdr:rowOff>85725</xdr:rowOff>
    </xdr:to>
    <xdr:grpSp>
      <xdr:nvGrpSpPr>
        <xdr:cNvPr id="9226" name="Group 10"/>
        <xdr:cNvGrpSpPr>
          <a:grpSpLocks/>
        </xdr:cNvGrpSpPr>
      </xdr:nvGrpSpPr>
      <xdr:grpSpPr bwMode="auto">
        <a:xfrm>
          <a:off x="0" y="19050"/>
          <a:ext cx="733425" cy="574675"/>
          <a:chOff x="0" y="2"/>
          <a:chExt cx="77" cy="61"/>
        </a:xfrm>
      </xdr:grpSpPr>
      <xdr:sp macro="" textlink="">
        <xdr:nvSpPr>
          <xdr:cNvPr id="9227"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9228" name="Picture 12"/>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2" name="Group 1"/>
        <xdr:cNvGrpSpPr>
          <a:grpSpLocks/>
        </xdr:cNvGrpSpPr>
      </xdr:nvGrpSpPr>
      <xdr:grpSpPr bwMode="auto">
        <a:xfrm>
          <a:off x="0" y="19050"/>
          <a:ext cx="733425" cy="57467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2" name="Group 1"/>
        <xdr:cNvGrpSpPr>
          <a:grpSpLocks/>
        </xdr:cNvGrpSpPr>
      </xdr:nvGrpSpPr>
      <xdr:grpSpPr bwMode="auto">
        <a:xfrm>
          <a:off x="0" y="19050"/>
          <a:ext cx="733425" cy="57467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2" name="Group 1"/>
        <xdr:cNvGrpSpPr>
          <a:grpSpLocks/>
        </xdr:cNvGrpSpPr>
      </xdr:nvGrpSpPr>
      <xdr:grpSpPr bwMode="auto">
        <a:xfrm>
          <a:off x="0" y="19050"/>
          <a:ext cx="733425" cy="57467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2" name="Group 1"/>
        <xdr:cNvGrpSpPr>
          <a:grpSpLocks/>
        </xdr:cNvGrpSpPr>
      </xdr:nvGrpSpPr>
      <xdr:grpSpPr bwMode="auto">
        <a:xfrm>
          <a:off x="0" y="19050"/>
          <a:ext cx="733425" cy="57467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695325</xdr:colOff>
      <xdr:row>2</xdr:row>
      <xdr:rowOff>228600</xdr:rowOff>
    </xdr:to>
    <xdr:grpSp>
      <xdr:nvGrpSpPr>
        <xdr:cNvPr id="2" name="Group 4"/>
        <xdr:cNvGrpSpPr>
          <a:grpSpLocks/>
        </xdr:cNvGrpSpPr>
      </xdr:nvGrpSpPr>
      <xdr:grpSpPr bwMode="auto">
        <a:xfrm>
          <a:off x="0" y="28575"/>
          <a:ext cx="695325" cy="70802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723900</xdr:colOff>
      <xdr:row>2</xdr:row>
      <xdr:rowOff>209550</xdr:rowOff>
    </xdr:to>
    <xdr:grpSp>
      <xdr:nvGrpSpPr>
        <xdr:cNvPr id="2" name="Group 4"/>
        <xdr:cNvGrpSpPr>
          <a:grpSpLocks/>
        </xdr:cNvGrpSpPr>
      </xdr:nvGrpSpPr>
      <xdr:grpSpPr bwMode="auto">
        <a:xfrm>
          <a:off x="0" y="19050"/>
          <a:ext cx="723900" cy="698500"/>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19050</xdr:colOff>
      <xdr:row>2</xdr:row>
      <xdr:rowOff>219075</xdr:rowOff>
    </xdr:to>
    <xdr:grpSp>
      <xdr:nvGrpSpPr>
        <xdr:cNvPr id="2" name="Group 4"/>
        <xdr:cNvGrpSpPr>
          <a:grpSpLocks/>
        </xdr:cNvGrpSpPr>
      </xdr:nvGrpSpPr>
      <xdr:grpSpPr bwMode="auto">
        <a:xfrm>
          <a:off x="0" y="19050"/>
          <a:ext cx="806450" cy="70802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rvpwxfs01\home$\Documents%20and%20Settings\jbutl\Local%20Settings\Temporary%20Internet%20Files\OLK413B\Copy%20of%202010%2006%2028%20-%20AA%20-%20Template%20for%20data%20collection%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brvpwxfs01\home$\TRIMDATA\TRIM\TEMP\CONTEXT.3388\2010%2008%2013%20-%20AA%20-%20Template%20for%20data%20collectio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brvpwxfs01\home$\Documents%20and%20Settings\Kjo\Local%20Settings\Temporary%20Internet%20Files\OLK7B3\ARC%20Compliance%20Model%20-%202010-11%20ActewAG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staso\Local%20Settings\Temporary%20Internet%20Files\Content.Outlook\5CBQIV2G\2012-14%20-%20Annual%20RIN%20-%20Endeavour%20-%20Financial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lchen\Local%20Settings\Temporary%20Internet%20Files\Content.Outlook\W38T21ZJ\2012-14%20-%20Annual%20RIN%20-%20Endeavour%20-%20Opex%20and%20Capex%20(excluding%20reconciliation%20worksheets)%2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brvpwxfs01\home$\STASO\draft%20-%20final%20rin%20-%202012-14%20-%20(D2012-0012446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gliddk\AppData\Local\Microsoft\Windows\Temporary%20Internet%20Files\Content.Outlook\B8VHAHH8\Responses\FIN\2013%200829_Lisa%20Richard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1. Classification"/>
      <sheetName val="2. Negotiation"/>
      <sheetName val="3. Control mechanisms"/>
      <sheetName val="4. RAB"/>
      <sheetName val="5. Demand"/>
      <sheetName val="6. Capex"/>
      <sheetName val="7. Opex"/>
      <sheetName val="8a. STPIS Reliability"/>
      <sheetName val="8b. STPIS feeder performance"/>
      <sheetName val="8c. STPIS Customer service"/>
      <sheetName val="8d. STPIS Unplanned outages"/>
      <sheetName val="8e. STPIS Exclusions"/>
      <sheetName val="8f.STPIS daily data"/>
      <sheetName val="9. EBSS"/>
      <sheetName val="10. DMIS - annual report"/>
      <sheetName val="11. Pass through events"/>
      <sheetName val="12. Self insurance"/>
      <sheetName val="13a. ACS - opex and capex"/>
      <sheetName val="13b. ACS - control mechanism "/>
      <sheetName val="14. Financial performance"/>
      <sheetName val="14a. Financial performance"/>
      <sheetName val="15. Financial position"/>
      <sheetName val="16. Cashflows"/>
      <sheetName val="17. Shared cost allocation"/>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ontents"/>
      <sheetName val="1. Classification"/>
      <sheetName val="2. Negotiation"/>
      <sheetName val="3. Control mechanism"/>
      <sheetName val="4. RAB"/>
      <sheetName val="5. Remaining asset life"/>
      <sheetName val="6. Demand"/>
      <sheetName val="7. Capex"/>
      <sheetName val="8. Opex"/>
      <sheetName val="9a. STPIS Reliability"/>
      <sheetName val="9b. STPIS Customer service"/>
      <sheetName val="9c. STPIS Unplanned outages"/>
      <sheetName val="9d. STPIS exc"/>
      <sheetName val="10. WACC"/>
      <sheetName val="11. EBSS"/>
      <sheetName val="12. DMIS - annual report"/>
      <sheetName val="13. Pass through events"/>
      <sheetName val="14. Jurisdictional schemes"/>
      <sheetName val="15. Self insurance"/>
      <sheetName val="16a. ACS - opex and capex"/>
      <sheetName val="16b. ACS - control mechanism "/>
      <sheetName val="17a. Financial performance"/>
      <sheetName val="17b. Financial position"/>
      <sheetName val="17c. Cashflows"/>
      <sheetName val="18. Shared cost allocation"/>
      <sheetName val="19. General informatio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utcomes"/>
      <sheetName val="MAAR"/>
      <sheetName val="Price Limits"/>
      <sheetName val="Trans"/>
      <sheetName val="DUOS (t)"/>
      <sheetName val="TUOS (t)"/>
      <sheetName val="CPT (t)"/>
      <sheetName val="MSR (t)"/>
      <sheetName val="NUOS (t)"/>
      <sheetName val="DUOS (t-1)"/>
      <sheetName val="Q (ct-1) act"/>
      <sheetName val="RE (ct)"/>
      <sheetName val="RE (ct-1)"/>
      <sheetName val="Q (ct-1) adj (ct)"/>
      <sheetName val="Q (ct-1) adj (ct-1)"/>
      <sheetName val="ACS (t)"/>
    </sheetNames>
    <sheetDataSet>
      <sheetData sheetId="0"/>
      <sheetData sheetId="1" refreshError="1">
        <row r="2">
          <cell r="B2" t="str">
            <v>ActewAGL</v>
          </cell>
        </row>
        <row r="3">
          <cell r="B3">
            <v>2011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Financial Template Annotations"/>
      <sheetName val="Definitions"/>
    </sheetNames>
    <sheetDataSet>
      <sheetData sheetId="0">
        <row r="22">
          <cell r="C22" t="str">
            <v>Endeavour Energy</v>
          </cell>
        </row>
      </sheetData>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11. Capex for tax dep'n"/>
      <sheetName val="12. Relocated"/>
      <sheetName val="13. Not required"/>
      <sheetName val="14. Maintenance"/>
      <sheetName val="15. Maintenance overheads"/>
      <sheetName val="16. Operating costs"/>
      <sheetName val="17. Operating overheads"/>
      <sheetName val="18. Cost categories"/>
      <sheetName val="19. Opex step change"/>
      <sheetName val="21. Overheads allocation"/>
      <sheetName val="Financial Template Annotations"/>
      <sheetName val="Definitions"/>
    </sheetNames>
    <sheetDataSet>
      <sheetData sheetId="0">
        <row r="22">
          <cell r="C22" t="str">
            <v>Endeavour Energy</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7. Capex"/>
      <sheetName val="8. Capex overheads"/>
      <sheetName val="11. Capex for tax dep'n"/>
      <sheetName val="14. Maintenance"/>
      <sheetName val="15. Maintenance overheads"/>
      <sheetName val="16. Operating costs"/>
      <sheetName val="17. Operating overheads"/>
      <sheetName val="18. Cost categories"/>
      <sheetName val="19. Opex step change"/>
      <sheetName val="20. Provisions"/>
      <sheetName val="21. Overheads allocation"/>
      <sheetName val="Sheet1"/>
    </sheetNames>
    <sheetDataSet>
      <sheetData sheetId="0">
        <row r="22">
          <cell r="C22" t="str">
            <v>Endeavour Energy</v>
          </cell>
        </row>
        <row r="26">
          <cell r="C26" t="str">
            <v>2012-13</v>
          </cell>
        </row>
      </sheetData>
      <sheetData sheetId="1">
        <row r="43">
          <cell r="B43" t="str">
            <v>System assets</v>
          </cell>
        </row>
        <row r="44">
          <cell r="B44" t="str">
            <v>Subtransmission lines and cables</v>
          </cell>
        </row>
        <row r="45">
          <cell r="B45" t="str">
            <v>Distribution lines and cables</v>
          </cell>
        </row>
        <row r="46">
          <cell r="B46" t="str">
            <v>Substations</v>
          </cell>
        </row>
        <row r="47">
          <cell r="B47" t="str">
            <v>Transformers</v>
          </cell>
        </row>
        <row r="48">
          <cell r="B48" t="str">
            <v>Low voltage lines and cables</v>
          </cell>
        </row>
        <row r="49">
          <cell r="B49" t="str">
            <v>Customer metering and load control</v>
          </cell>
        </row>
        <row r="50">
          <cell r="B50" t="str">
            <v>Communications</v>
          </cell>
        </row>
        <row r="51">
          <cell r="B51" t="str">
            <v>Land</v>
          </cell>
        </row>
        <row r="52">
          <cell r="B52" t="str">
            <v>Easements</v>
          </cell>
        </row>
        <row r="53">
          <cell r="B53" t="str">
            <v>Emergency spares (major plant, excludes inventory)</v>
          </cell>
        </row>
        <row r="54">
          <cell r="B54" t="str">
            <v>Sub-total</v>
          </cell>
        </row>
        <row r="55">
          <cell r="B55" t="str">
            <v>Non-system assets</v>
          </cell>
        </row>
        <row r="56">
          <cell r="B56" t="str">
            <v>Information and communication technology</v>
          </cell>
        </row>
        <row r="57">
          <cell r="B57" t="str">
            <v>Furniture, fittings, plant and equipment</v>
          </cell>
        </row>
        <row r="58">
          <cell r="B58" t="str">
            <v>Motor vehicles</v>
          </cell>
        </row>
        <row r="59">
          <cell r="B59" t="str">
            <v>Buildings</v>
          </cell>
        </row>
        <row r="60">
          <cell r="B60" t="str">
            <v>Land (non-system)</v>
          </cell>
        </row>
        <row r="61">
          <cell r="B61" t="str">
            <v>Other non-system assets</v>
          </cell>
        </row>
        <row r="62">
          <cell r="B62" t="str">
            <v>Sub-total</v>
          </cell>
        </row>
        <row r="63">
          <cell r="B63" t="str">
            <v>Total</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at 30 June 13"/>
      <sheetName val="Fuel"/>
      <sheetName val="Fuel data"/>
      <sheetName val="Rego &amp; CTP"/>
      <sheetName val="Lease data"/>
      <sheetName val="rego fees"/>
      <sheetName val="CTP fees"/>
    </sheetNames>
    <sheetDataSet>
      <sheetData sheetId="0">
        <row r="1">
          <cell r="N1">
            <v>2843904.2286993195</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C0C0C0">
            <a:alpha val="89803"/>
          </a:srgbClr>
        </a:solidFill>
        <a:ln w="9525" cap="flat" cmpd="sng" algn="ctr">
          <a:noFill/>
          <a:prstDash val="solid"/>
          <a:round/>
          <a:headEnd type="none" w="med" len="med"/>
          <a:tailEnd type="none" w="med" len="med"/>
        </a:ln>
        <a:effectLst/>
      </a:spPr>
      <a:bodyPr vertOverflow="clip" wrap="square" lIns="180000" tIns="46800" rIns="180000" bIns="46800" upright="1"/>
      <a:lstStyle/>
    </a:spDef>
    <a:lnDef>
      <a:spPr bwMode="auto">
        <a:xfrm>
          <a:off x="0" y="0"/>
          <a:ext cx="1" cy="1"/>
        </a:xfrm>
        <a:custGeom>
          <a:avLst/>
          <a:gdLst/>
          <a:ahLst/>
          <a:cxnLst/>
          <a:rect l="0" t="0" r="0" b="0"/>
          <a:pathLst/>
        </a:custGeom>
        <a:solidFill>
          <a:srgbClr val="C0C0C0">
            <a:alpha val="89803"/>
          </a:srgbClr>
        </a:solidFill>
        <a:ln w="9525" cap="flat" cmpd="sng" algn="ctr">
          <a:noFill/>
          <a:prstDash val="solid"/>
          <a:round/>
          <a:headEnd type="none" w="med" len="med"/>
          <a:tailEnd type="none" w="med" len="med"/>
        </a:ln>
        <a:effectLst/>
      </a:spPr>
      <a:bodyPr vertOverflow="clip" wrap="square" lIns="180000" tIns="46800" rIns="180000" bIns="4680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on.hocking@endeavourenergy.com.au" TargetMode="Externa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7.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8.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9.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0.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9.xml"/><Relationship Id="rId1" Type="http://schemas.openxmlformats.org/officeDocument/2006/relationships/printerSettings" Target="../printerSettings/printerSettings19.bin"/><Relationship Id="rId4" Type="http://schemas.openxmlformats.org/officeDocument/2006/relationships/comments" Target="../comments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20.xml"/><Relationship Id="rId1" Type="http://schemas.openxmlformats.org/officeDocument/2006/relationships/printerSettings" Target="../printerSettings/printerSettings20.bin"/><Relationship Id="rId4" Type="http://schemas.openxmlformats.org/officeDocument/2006/relationships/comments" Target="../comments12.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23.xml"/><Relationship Id="rId1" Type="http://schemas.openxmlformats.org/officeDocument/2006/relationships/printerSettings" Target="../printerSettings/printerSettings23.bin"/><Relationship Id="rId6" Type="http://schemas.openxmlformats.org/officeDocument/2006/relationships/oleObject" Target="../embeddings/oleObject2.bin"/><Relationship Id="rId5" Type="http://schemas.openxmlformats.org/officeDocument/2006/relationships/image" Target="../media/image4.emf"/><Relationship Id="rId4" Type="http://schemas.openxmlformats.org/officeDocument/2006/relationships/oleObject" Target="../embeddings/oleObject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8:I43"/>
  <sheetViews>
    <sheetView view="pageBreakPreview" topLeftCell="A21" zoomScaleNormal="100" zoomScaleSheetLayoutView="100" workbookViewId="0">
      <selection activeCell="K37" sqref="K37"/>
    </sheetView>
  </sheetViews>
  <sheetFormatPr defaultColWidth="9.1796875" defaultRowHeight="12.5"/>
  <cols>
    <col min="1" max="1" width="26.54296875" style="2" customWidth="1"/>
    <col min="2" max="2" width="23.54296875" style="2" customWidth="1"/>
    <col min="3" max="3" width="9.1796875" style="2"/>
    <col min="4" max="4" width="10.54296875" style="2" customWidth="1"/>
    <col min="5" max="5" width="11.7265625" style="2" customWidth="1"/>
    <col min="6" max="6" width="9.1796875" style="2"/>
    <col min="7" max="7" width="4.453125" style="2" customWidth="1"/>
    <col min="8" max="8" width="4.81640625" style="2" customWidth="1"/>
    <col min="9" max="16384" width="9.1796875" style="2"/>
  </cols>
  <sheetData>
    <row r="8" spans="1:8" ht="20">
      <c r="A8" s="1" t="s">
        <v>74</v>
      </c>
    </row>
    <row r="9" spans="1:8" ht="20">
      <c r="A9" s="1" t="s">
        <v>75</v>
      </c>
    </row>
    <row r="11" spans="1:8" ht="13">
      <c r="A11" s="3" t="s">
        <v>76</v>
      </c>
    </row>
    <row r="12" spans="1:8" ht="13" thickBot="1"/>
    <row r="13" spans="1:8" ht="15.5">
      <c r="A13" s="634" t="s">
        <v>77</v>
      </c>
      <c r="B13" s="635"/>
      <c r="C13" s="635"/>
      <c r="D13" s="635"/>
      <c r="E13" s="635"/>
      <c r="F13" s="635"/>
      <c r="G13" s="635"/>
      <c r="H13" s="636"/>
    </row>
    <row r="14" spans="1:8" ht="13">
      <c r="A14" s="505" t="s">
        <v>457</v>
      </c>
      <c r="B14" s="506"/>
      <c r="C14" s="506"/>
      <c r="D14" s="506"/>
      <c r="E14" s="506"/>
      <c r="F14" s="506"/>
      <c r="G14" s="506"/>
      <c r="H14" s="507"/>
    </row>
    <row r="15" spans="1:8" ht="13">
      <c r="A15" s="640" t="s">
        <v>456</v>
      </c>
      <c r="B15" s="641"/>
      <c r="C15" s="641"/>
      <c r="D15" s="641"/>
      <c r="E15" s="641"/>
      <c r="F15" s="641"/>
      <c r="G15" s="641"/>
      <c r="H15" s="642"/>
    </row>
    <row r="16" spans="1:8" ht="13.5" thickBot="1">
      <c r="A16" s="637" t="s">
        <v>455</v>
      </c>
      <c r="B16" s="638"/>
      <c r="C16" s="638"/>
      <c r="D16" s="638"/>
      <c r="E16" s="638"/>
      <c r="F16" s="638"/>
      <c r="G16" s="638"/>
      <c r="H16" s="639"/>
    </row>
    <row r="17" spans="1:9">
      <c r="A17" s="632"/>
      <c r="B17" s="633"/>
      <c r="C17" s="633"/>
      <c r="D17" s="633"/>
      <c r="E17" s="633"/>
      <c r="F17" s="633"/>
      <c r="G17" s="633"/>
      <c r="H17" s="633"/>
    </row>
    <row r="18" spans="1:9">
      <c r="A18" s="4" t="s">
        <v>78</v>
      </c>
      <c r="B18" s="5"/>
      <c r="C18" s="5"/>
      <c r="D18" s="6"/>
      <c r="E18" s="6"/>
      <c r="F18" s="6"/>
    </row>
    <row r="19" spans="1:9">
      <c r="A19" s="7" t="s">
        <v>423</v>
      </c>
    </row>
    <row r="21" spans="1:9">
      <c r="I21" s="8"/>
    </row>
    <row r="22" spans="1:9" ht="18">
      <c r="A22" s="9" t="s">
        <v>79</v>
      </c>
      <c r="B22" s="10"/>
      <c r="C22" s="647" t="s">
        <v>120</v>
      </c>
      <c r="D22" s="648"/>
      <c r="E22" s="648"/>
    </row>
    <row r="23" spans="1:9" ht="18">
      <c r="A23" s="11"/>
      <c r="B23" s="11"/>
    </row>
    <row r="24" spans="1:9" ht="18">
      <c r="A24" s="9" t="s">
        <v>80</v>
      </c>
      <c r="B24" s="10"/>
      <c r="C24" s="647" t="s">
        <v>774</v>
      </c>
      <c r="D24" s="648"/>
      <c r="E24" s="648"/>
    </row>
    <row r="25" spans="1:9" ht="18">
      <c r="A25" s="11"/>
      <c r="B25" s="11"/>
      <c r="C25" s="649"/>
      <c r="D25" s="650"/>
      <c r="E25" s="650"/>
    </row>
    <row r="26" spans="1:9" ht="18">
      <c r="A26" s="12" t="s">
        <v>81</v>
      </c>
      <c r="B26" s="13"/>
      <c r="C26" s="651" t="s">
        <v>54</v>
      </c>
      <c r="D26" s="652"/>
      <c r="E26" s="653"/>
    </row>
    <row r="29" spans="1:9" ht="13" thickBot="1"/>
    <row r="30" spans="1:9">
      <c r="A30" s="38"/>
      <c r="B30" s="39"/>
      <c r="C30" s="39"/>
      <c r="D30" s="39"/>
      <c r="E30" s="40"/>
      <c r="F30" s="40"/>
      <c r="G30" s="41"/>
    </row>
    <row r="31" spans="1:9" ht="13">
      <c r="A31" s="42" t="s">
        <v>82</v>
      </c>
      <c r="B31" s="643" t="s">
        <v>83</v>
      </c>
      <c r="C31" s="644"/>
      <c r="D31" s="645" t="s">
        <v>764</v>
      </c>
      <c r="E31" s="646"/>
      <c r="F31" s="646"/>
      <c r="G31" s="44"/>
    </row>
    <row r="32" spans="1:9" ht="13">
      <c r="A32" s="42"/>
      <c r="B32" s="643" t="s">
        <v>84</v>
      </c>
      <c r="C32" s="644"/>
      <c r="D32" s="645" t="s">
        <v>765</v>
      </c>
      <c r="E32" s="646"/>
      <c r="F32" s="646"/>
      <c r="G32" s="44"/>
    </row>
    <row r="33" spans="1:7" ht="13">
      <c r="A33" s="42"/>
      <c r="B33" s="45"/>
      <c r="C33" s="43" t="s">
        <v>85</v>
      </c>
      <c r="D33" s="590" t="s">
        <v>766</v>
      </c>
      <c r="E33" s="43" t="s">
        <v>86</v>
      </c>
      <c r="F33" s="596">
        <v>2148</v>
      </c>
      <c r="G33" s="46"/>
    </row>
    <row r="34" spans="1:7" ht="13">
      <c r="A34" s="42"/>
      <c r="B34" s="45"/>
      <c r="C34" s="45"/>
      <c r="D34" s="591"/>
      <c r="E34" s="591"/>
      <c r="F34" s="591"/>
      <c r="G34" s="47"/>
    </row>
    <row r="35" spans="1:7" ht="13">
      <c r="A35" s="42" t="s">
        <v>87</v>
      </c>
      <c r="B35" s="643" t="s">
        <v>83</v>
      </c>
      <c r="C35" s="644"/>
      <c r="D35" s="654" t="s">
        <v>767</v>
      </c>
      <c r="E35" s="654"/>
      <c r="F35" s="654"/>
      <c r="G35" s="48"/>
    </row>
    <row r="36" spans="1:7" ht="13">
      <c r="A36" s="42"/>
      <c r="B36" s="643" t="s">
        <v>84</v>
      </c>
      <c r="C36" s="644"/>
      <c r="D36" s="654" t="s">
        <v>773</v>
      </c>
      <c r="E36" s="654"/>
      <c r="F36" s="654"/>
      <c r="G36" s="48"/>
    </row>
    <row r="37" spans="1:7">
      <c r="A37" s="49"/>
      <c r="B37" s="45"/>
      <c r="C37" s="43" t="s">
        <v>85</v>
      </c>
      <c r="D37" s="590" t="s">
        <v>766</v>
      </c>
      <c r="E37" s="592" t="s">
        <v>86</v>
      </c>
      <c r="F37" s="590">
        <v>1730</v>
      </c>
      <c r="G37" s="46"/>
    </row>
    <row r="38" spans="1:7" ht="13" thickBot="1">
      <c r="A38" s="50"/>
      <c r="B38" s="51"/>
      <c r="C38" s="51"/>
      <c r="D38" s="51"/>
      <c r="E38" s="52"/>
      <c r="F38" s="52"/>
      <c r="G38" s="53"/>
    </row>
    <row r="39" spans="1:7">
      <c r="A39" s="38"/>
      <c r="B39" s="39"/>
      <c r="C39" s="39"/>
      <c r="D39" s="39"/>
      <c r="E39" s="40"/>
      <c r="F39" s="40"/>
      <c r="G39" s="41"/>
    </row>
    <row r="40" spans="1:7" ht="13">
      <c r="A40" s="42" t="s">
        <v>88</v>
      </c>
      <c r="B40" s="645" t="s">
        <v>768</v>
      </c>
      <c r="C40" s="646"/>
      <c r="D40" s="657"/>
      <c r="E40" s="657"/>
      <c r="F40" s="658"/>
      <c r="G40" s="47"/>
    </row>
    <row r="41" spans="1:7" ht="13">
      <c r="A41" s="42" t="s">
        <v>89</v>
      </c>
      <c r="B41" s="645" t="s">
        <v>769</v>
      </c>
      <c r="C41" s="646"/>
      <c r="D41" s="646"/>
      <c r="E41" s="646"/>
      <c r="F41" s="656"/>
      <c r="G41" s="47"/>
    </row>
    <row r="42" spans="1:7" ht="13">
      <c r="A42" s="42" t="s">
        <v>90</v>
      </c>
      <c r="B42" s="655" t="s">
        <v>770</v>
      </c>
      <c r="C42" s="646"/>
      <c r="D42" s="646"/>
      <c r="E42" s="646"/>
      <c r="F42" s="656"/>
      <c r="G42" s="47"/>
    </row>
    <row r="43" spans="1:7" ht="13" thickBot="1">
      <c r="A43" s="50"/>
      <c r="B43" s="51"/>
      <c r="C43" s="51"/>
      <c r="D43" s="51"/>
      <c r="E43" s="52"/>
      <c r="F43" s="52"/>
      <c r="G43" s="53"/>
    </row>
  </sheetData>
  <mergeCells count="19">
    <mergeCell ref="B32:C32"/>
    <mergeCell ref="D32:F32"/>
    <mergeCell ref="B35:C35"/>
    <mergeCell ref="D35:F35"/>
    <mergeCell ref="B42:F42"/>
    <mergeCell ref="B36:C36"/>
    <mergeCell ref="D36:F36"/>
    <mergeCell ref="B40:F40"/>
    <mergeCell ref="B41:F41"/>
    <mergeCell ref="A17:H17"/>
    <mergeCell ref="A13:H13"/>
    <mergeCell ref="A16:H16"/>
    <mergeCell ref="A15:H15"/>
    <mergeCell ref="B31:C31"/>
    <mergeCell ref="D31:F31"/>
    <mergeCell ref="C22:E22"/>
    <mergeCell ref="C25:E25"/>
    <mergeCell ref="C26:E26"/>
    <mergeCell ref="C24:E24"/>
  </mergeCells>
  <phoneticPr fontId="10" type="noConversion"/>
  <dataValidations count="1">
    <dataValidation type="list" allowBlank="1" showInputMessage="1" showErrorMessage="1" sqref="C26:E26">
      <formula1>"2012-13, 2013-14"</formula1>
    </dataValidation>
  </dataValidations>
  <hyperlinks>
    <hyperlink ref="B42" r:id="rId1"/>
  </hyperlinks>
  <pageMargins left="0.35433070866141736" right="0.35433070866141736" top="0.59055118110236227" bottom="0.59055118110236227" header="0.51181102362204722" footer="0.11811023622047245"/>
  <pageSetup paperSize="9" scale="98" fitToHeight="100" orientation="portrait" r:id="rId2"/>
  <headerFooter scaleWithDoc="0" alignWithMargins="0">
    <oddFooter>&amp;L&amp;8&amp;D&amp;C&amp;8&amp; Template: &amp;A
&amp;F&amp;R&amp;8&amp;P of &amp;N</oddFooter>
  </headerFooter>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B1:L51"/>
  <sheetViews>
    <sheetView showGridLines="0" view="pageBreakPreview" topLeftCell="A27" zoomScale="80" zoomScaleNormal="100" zoomScaleSheetLayoutView="80" workbookViewId="0">
      <selection activeCell="C3" sqref="C3"/>
    </sheetView>
  </sheetViews>
  <sheetFormatPr defaultRowHeight="12.5"/>
  <cols>
    <col min="1" max="1" width="11.54296875" style="72" customWidth="1"/>
    <col min="2" max="2" width="16.453125" style="72" bestFit="1" customWidth="1"/>
    <col min="3" max="3" width="41.26953125" style="72" customWidth="1"/>
    <col min="4" max="12" width="15.7265625" style="72" customWidth="1"/>
    <col min="13" max="256" width="9.1796875" style="72"/>
    <col min="257" max="257" width="20.7265625" style="72" customWidth="1"/>
    <col min="258" max="258" width="16.453125" style="72" bestFit="1" customWidth="1"/>
    <col min="259" max="259" width="41.26953125" style="72" customWidth="1"/>
    <col min="260" max="268" width="20.7265625" style="72" customWidth="1"/>
    <col min="269" max="512" width="9.1796875" style="72"/>
    <col min="513" max="513" width="20.7265625" style="72" customWidth="1"/>
    <col min="514" max="514" width="16.453125" style="72" bestFit="1" customWidth="1"/>
    <col min="515" max="515" width="41.26953125" style="72" customWidth="1"/>
    <col min="516" max="524" width="20.7265625" style="72" customWidth="1"/>
    <col min="525" max="768" width="9.1796875" style="72"/>
    <col min="769" max="769" width="20.7265625" style="72" customWidth="1"/>
    <col min="770" max="770" width="16.453125" style="72" bestFit="1" customWidth="1"/>
    <col min="771" max="771" width="41.26953125" style="72" customWidth="1"/>
    <col min="772" max="780" width="20.7265625" style="72" customWidth="1"/>
    <col min="781" max="1024" width="9.1796875" style="72"/>
    <col min="1025" max="1025" width="20.7265625" style="72" customWidth="1"/>
    <col min="1026" max="1026" width="16.453125" style="72" bestFit="1" customWidth="1"/>
    <col min="1027" max="1027" width="41.26953125" style="72" customWidth="1"/>
    <col min="1028" max="1036" width="20.7265625" style="72" customWidth="1"/>
    <col min="1037" max="1280" width="9.1796875" style="72"/>
    <col min="1281" max="1281" width="20.7265625" style="72" customWidth="1"/>
    <col min="1282" max="1282" width="16.453125" style="72" bestFit="1" customWidth="1"/>
    <col min="1283" max="1283" width="41.26953125" style="72" customWidth="1"/>
    <col min="1284" max="1292" width="20.7265625" style="72" customWidth="1"/>
    <col min="1293" max="1536" width="9.1796875" style="72"/>
    <col min="1537" max="1537" width="20.7265625" style="72" customWidth="1"/>
    <col min="1538" max="1538" width="16.453125" style="72" bestFit="1" customWidth="1"/>
    <col min="1539" max="1539" width="41.26953125" style="72" customWidth="1"/>
    <col min="1540" max="1548" width="20.7265625" style="72" customWidth="1"/>
    <col min="1549" max="1792" width="9.1796875" style="72"/>
    <col min="1793" max="1793" width="20.7265625" style="72" customWidth="1"/>
    <col min="1794" max="1794" width="16.453125" style="72" bestFit="1" customWidth="1"/>
    <col min="1795" max="1795" width="41.26953125" style="72" customWidth="1"/>
    <col min="1796" max="1804" width="20.7265625" style="72" customWidth="1"/>
    <col min="1805" max="2048" width="9.1796875" style="72"/>
    <col min="2049" max="2049" width="20.7265625" style="72" customWidth="1"/>
    <col min="2050" max="2050" width="16.453125" style="72" bestFit="1" customWidth="1"/>
    <col min="2051" max="2051" width="41.26953125" style="72" customWidth="1"/>
    <col min="2052" max="2060" width="20.7265625" style="72" customWidth="1"/>
    <col min="2061" max="2304" width="9.1796875" style="72"/>
    <col min="2305" max="2305" width="20.7265625" style="72" customWidth="1"/>
    <col min="2306" max="2306" width="16.453125" style="72" bestFit="1" customWidth="1"/>
    <col min="2307" max="2307" width="41.26953125" style="72" customWidth="1"/>
    <col min="2308" max="2316" width="20.7265625" style="72" customWidth="1"/>
    <col min="2317" max="2560" width="9.1796875" style="72"/>
    <col min="2561" max="2561" width="20.7265625" style="72" customWidth="1"/>
    <col min="2562" max="2562" width="16.453125" style="72" bestFit="1" customWidth="1"/>
    <col min="2563" max="2563" width="41.26953125" style="72" customWidth="1"/>
    <col min="2564" max="2572" width="20.7265625" style="72" customWidth="1"/>
    <col min="2573" max="2816" width="9.1796875" style="72"/>
    <col min="2817" max="2817" width="20.7265625" style="72" customWidth="1"/>
    <col min="2818" max="2818" width="16.453125" style="72" bestFit="1" customWidth="1"/>
    <col min="2819" max="2819" width="41.26953125" style="72" customWidth="1"/>
    <col min="2820" max="2828" width="20.7265625" style="72" customWidth="1"/>
    <col min="2829" max="3072" width="9.1796875" style="72"/>
    <col min="3073" max="3073" width="20.7265625" style="72" customWidth="1"/>
    <col min="3074" max="3074" width="16.453125" style="72" bestFit="1" customWidth="1"/>
    <col min="3075" max="3075" width="41.26953125" style="72" customWidth="1"/>
    <col min="3076" max="3084" width="20.7265625" style="72" customWidth="1"/>
    <col min="3085" max="3328" width="9.1796875" style="72"/>
    <col min="3329" max="3329" width="20.7265625" style="72" customWidth="1"/>
    <col min="3330" max="3330" width="16.453125" style="72" bestFit="1" customWidth="1"/>
    <col min="3331" max="3331" width="41.26953125" style="72" customWidth="1"/>
    <col min="3332" max="3340" width="20.7265625" style="72" customWidth="1"/>
    <col min="3341" max="3584" width="9.1796875" style="72"/>
    <col min="3585" max="3585" width="20.7265625" style="72" customWidth="1"/>
    <col min="3586" max="3586" width="16.453125" style="72" bestFit="1" customWidth="1"/>
    <col min="3587" max="3587" width="41.26953125" style="72" customWidth="1"/>
    <col min="3588" max="3596" width="20.7265625" style="72" customWidth="1"/>
    <col min="3597" max="3840" width="9.1796875" style="72"/>
    <col min="3841" max="3841" width="20.7265625" style="72" customWidth="1"/>
    <col min="3842" max="3842" width="16.453125" style="72" bestFit="1" customWidth="1"/>
    <col min="3843" max="3843" width="41.26953125" style="72" customWidth="1"/>
    <col min="3844" max="3852" width="20.7265625" style="72" customWidth="1"/>
    <col min="3853" max="4096" width="9.1796875" style="72"/>
    <col min="4097" max="4097" width="20.7265625" style="72" customWidth="1"/>
    <col min="4098" max="4098" width="16.453125" style="72" bestFit="1" customWidth="1"/>
    <col min="4099" max="4099" width="41.26953125" style="72" customWidth="1"/>
    <col min="4100" max="4108" width="20.7265625" style="72" customWidth="1"/>
    <col min="4109" max="4352" width="9.1796875" style="72"/>
    <col min="4353" max="4353" width="20.7265625" style="72" customWidth="1"/>
    <col min="4354" max="4354" width="16.453125" style="72" bestFit="1" customWidth="1"/>
    <col min="4355" max="4355" width="41.26953125" style="72" customWidth="1"/>
    <col min="4356" max="4364" width="20.7265625" style="72" customWidth="1"/>
    <col min="4365" max="4608" width="9.1796875" style="72"/>
    <col min="4609" max="4609" width="20.7265625" style="72" customWidth="1"/>
    <col min="4610" max="4610" width="16.453125" style="72" bestFit="1" customWidth="1"/>
    <col min="4611" max="4611" width="41.26953125" style="72" customWidth="1"/>
    <col min="4612" max="4620" width="20.7265625" style="72" customWidth="1"/>
    <col min="4621" max="4864" width="9.1796875" style="72"/>
    <col min="4865" max="4865" width="20.7265625" style="72" customWidth="1"/>
    <col min="4866" max="4866" width="16.453125" style="72" bestFit="1" customWidth="1"/>
    <col min="4867" max="4867" width="41.26953125" style="72" customWidth="1"/>
    <col min="4868" max="4876" width="20.7265625" style="72" customWidth="1"/>
    <col min="4877" max="5120" width="9.1796875" style="72"/>
    <col min="5121" max="5121" width="20.7265625" style="72" customWidth="1"/>
    <col min="5122" max="5122" width="16.453125" style="72" bestFit="1" customWidth="1"/>
    <col min="5123" max="5123" width="41.26953125" style="72" customWidth="1"/>
    <col min="5124" max="5132" width="20.7265625" style="72" customWidth="1"/>
    <col min="5133" max="5376" width="9.1796875" style="72"/>
    <col min="5377" max="5377" width="20.7265625" style="72" customWidth="1"/>
    <col min="5378" max="5378" width="16.453125" style="72" bestFit="1" customWidth="1"/>
    <col min="5379" max="5379" width="41.26953125" style="72" customWidth="1"/>
    <col min="5380" max="5388" width="20.7265625" style="72" customWidth="1"/>
    <col min="5389" max="5632" width="9.1796875" style="72"/>
    <col min="5633" max="5633" width="20.7265625" style="72" customWidth="1"/>
    <col min="5634" max="5634" width="16.453125" style="72" bestFit="1" customWidth="1"/>
    <col min="5635" max="5635" width="41.26953125" style="72" customWidth="1"/>
    <col min="5636" max="5644" width="20.7265625" style="72" customWidth="1"/>
    <col min="5645" max="5888" width="9.1796875" style="72"/>
    <col min="5889" max="5889" width="20.7265625" style="72" customWidth="1"/>
    <col min="5890" max="5890" width="16.453125" style="72" bestFit="1" customWidth="1"/>
    <col min="5891" max="5891" width="41.26953125" style="72" customWidth="1"/>
    <col min="5892" max="5900" width="20.7265625" style="72" customWidth="1"/>
    <col min="5901" max="6144" width="9.1796875" style="72"/>
    <col min="6145" max="6145" width="20.7265625" style="72" customWidth="1"/>
    <col min="6146" max="6146" width="16.453125" style="72" bestFit="1" customWidth="1"/>
    <col min="6147" max="6147" width="41.26953125" style="72" customWidth="1"/>
    <col min="6148" max="6156" width="20.7265625" style="72" customWidth="1"/>
    <col min="6157" max="6400" width="9.1796875" style="72"/>
    <col min="6401" max="6401" width="20.7265625" style="72" customWidth="1"/>
    <col min="6402" max="6402" width="16.453125" style="72" bestFit="1" customWidth="1"/>
    <col min="6403" max="6403" width="41.26953125" style="72" customWidth="1"/>
    <col min="6404" max="6412" width="20.7265625" style="72" customWidth="1"/>
    <col min="6413" max="6656" width="9.1796875" style="72"/>
    <col min="6657" max="6657" width="20.7265625" style="72" customWidth="1"/>
    <col min="6658" max="6658" width="16.453125" style="72" bestFit="1" customWidth="1"/>
    <col min="6659" max="6659" width="41.26953125" style="72" customWidth="1"/>
    <col min="6660" max="6668" width="20.7265625" style="72" customWidth="1"/>
    <col min="6669" max="6912" width="9.1796875" style="72"/>
    <col min="6913" max="6913" width="20.7265625" style="72" customWidth="1"/>
    <col min="6914" max="6914" width="16.453125" style="72" bestFit="1" customWidth="1"/>
    <col min="6915" max="6915" width="41.26953125" style="72" customWidth="1"/>
    <col min="6916" max="6924" width="20.7265625" style="72" customWidth="1"/>
    <col min="6925" max="7168" width="9.1796875" style="72"/>
    <col min="7169" max="7169" width="20.7265625" style="72" customWidth="1"/>
    <col min="7170" max="7170" width="16.453125" style="72" bestFit="1" customWidth="1"/>
    <col min="7171" max="7171" width="41.26953125" style="72" customWidth="1"/>
    <col min="7172" max="7180" width="20.7265625" style="72" customWidth="1"/>
    <col min="7181" max="7424" width="9.1796875" style="72"/>
    <col min="7425" max="7425" width="20.7265625" style="72" customWidth="1"/>
    <col min="7426" max="7426" width="16.453125" style="72" bestFit="1" customWidth="1"/>
    <col min="7427" max="7427" width="41.26953125" style="72" customWidth="1"/>
    <col min="7428" max="7436" width="20.7265625" style="72" customWidth="1"/>
    <col min="7437" max="7680" width="9.1796875" style="72"/>
    <col min="7681" max="7681" width="20.7265625" style="72" customWidth="1"/>
    <col min="7682" max="7682" width="16.453125" style="72" bestFit="1" customWidth="1"/>
    <col min="7683" max="7683" width="41.26953125" style="72" customWidth="1"/>
    <col min="7684" max="7692" width="20.7265625" style="72" customWidth="1"/>
    <col min="7693" max="7936" width="9.1796875" style="72"/>
    <col min="7937" max="7937" width="20.7265625" style="72" customWidth="1"/>
    <col min="7938" max="7938" width="16.453125" style="72" bestFit="1" customWidth="1"/>
    <col min="7939" max="7939" width="41.26953125" style="72" customWidth="1"/>
    <col min="7940" max="7948" width="20.7265625" style="72" customWidth="1"/>
    <col min="7949" max="8192" width="9.1796875" style="72"/>
    <col min="8193" max="8193" width="20.7265625" style="72" customWidth="1"/>
    <col min="8194" max="8194" width="16.453125" style="72" bestFit="1" customWidth="1"/>
    <col min="8195" max="8195" width="41.26953125" style="72" customWidth="1"/>
    <col min="8196" max="8204" width="20.7265625" style="72" customWidth="1"/>
    <col min="8205" max="8448" width="9.1796875" style="72"/>
    <col min="8449" max="8449" width="20.7265625" style="72" customWidth="1"/>
    <col min="8450" max="8450" width="16.453125" style="72" bestFit="1" customWidth="1"/>
    <col min="8451" max="8451" width="41.26953125" style="72" customWidth="1"/>
    <col min="8452" max="8460" width="20.7265625" style="72" customWidth="1"/>
    <col min="8461" max="8704" width="9.1796875" style="72"/>
    <col min="8705" max="8705" width="20.7265625" style="72" customWidth="1"/>
    <col min="8706" max="8706" width="16.453125" style="72" bestFit="1" customWidth="1"/>
    <col min="8707" max="8707" width="41.26953125" style="72" customWidth="1"/>
    <col min="8708" max="8716" width="20.7265625" style="72" customWidth="1"/>
    <col min="8717" max="8960" width="9.1796875" style="72"/>
    <col min="8961" max="8961" width="20.7265625" style="72" customWidth="1"/>
    <col min="8962" max="8962" width="16.453125" style="72" bestFit="1" customWidth="1"/>
    <col min="8963" max="8963" width="41.26953125" style="72" customWidth="1"/>
    <col min="8964" max="8972" width="20.7265625" style="72" customWidth="1"/>
    <col min="8973" max="9216" width="9.1796875" style="72"/>
    <col min="9217" max="9217" width="20.7265625" style="72" customWidth="1"/>
    <col min="9218" max="9218" width="16.453125" style="72" bestFit="1" customWidth="1"/>
    <col min="9219" max="9219" width="41.26953125" style="72" customWidth="1"/>
    <col min="9220" max="9228" width="20.7265625" style="72" customWidth="1"/>
    <col min="9229" max="9472" width="9.1796875" style="72"/>
    <col min="9473" max="9473" width="20.7265625" style="72" customWidth="1"/>
    <col min="9474" max="9474" width="16.453125" style="72" bestFit="1" customWidth="1"/>
    <col min="9475" max="9475" width="41.26953125" style="72" customWidth="1"/>
    <col min="9476" max="9484" width="20.7265625" style="72" customWidth="1"/>
    <col min="9485" max="9728" width="9.1796875" style="72"/>
    <col min="9729" max="9729" width="20.7265625" style="72" customWidth="1"/>
    <col min="9730" max="9730" width="16.453125" style="72" bestFit="1" customWidth="1"/>
    <col min="9731" max="9731" width="41.26953125" style="72" customWidth="1"/>
    <col min="9732" max="9740" width="20.7265625" style="72" customWidth="1"/>
    <col min="9741" max="9984" width="9.1796875" style="72"/>
    <col min="9985" max="9985" width="20.7265625" style="72" customWidth="1"/>
    <col min="9986" max="9986" width="16.453125" style="72" bestFit="1" customWidth="1"/>
    <col min="9987" max="9987" width="41.26953125" style="72" customWidth="1"/>
    <col min="9988" max="9996" width="20.7265625" style="72" customWidth="1"/>
    <col min="9997" max="10240" width="9.1796875" style="72"/>
    <col min="10241" max="10241" width="20.7265625" style="72" customWidth="1"/>
    <col min="10242" max="10242" width="16.453125" style="72" bestFit="1" customWidth="1"/>
    <col min="10243" max="10243" width="41.26953125" style="72" customWidth="1"/>
    <col min="10244" max="10252" width="20.7265625" style="72" customWidth="1"/>
    <col min="10253" max="10496" width="9.1796875" style="72"/>
    <col min="10497" max="10497" width="20.7265625" style="72" customWidth="1"/>
    <col min="10498" max="10498" width="16.453125" style="72" bestFit="1" customWidth="1"/>
    <col min="10499" max="10499" width="41.26953125" style="72" customWidth="1"/>
    <col min="10500" max="10508" width="20.7265625" style="72" customWidth="1"/>
    <col min="10509" max="10752" width="9.1796875" style="72"/>
    <col min="10753" max="10753" width="20.7265625" style="72" customWidth="1"/>
    <col min="10754" max="10754" width="16.453125" style="72" bestFit="1" customWidth="1"/>
    <col min="10755" max="10755" width="41.26953125" style="72" customWidth="1"/>
    <col min="10756" max="10764" width="20.7265625" style="72" customWidth="1"/>
    <col min="10765" max="11008" width="9.1796875" style="72"/>
    <col min="11009" max="11009" width="20.7265625" style="72" customWidth="1"/>
    <col min="11010" max="11010" width="16.453125" style="72" bestFit="1" customWidth="1"/>
    <col min="11011" max="11011" width="41.26953125" style="72" customWidth="1"/>
    <col min="11012" max="11020" width="20.7265625" style="72" customWidth="1"/>
    <col min="11021" max="11264" width="9.1796875" style="72"/>
    <col min="11265" max="11265" width="20.7265625" style="72" customWidth="1"/>
    <col min="11266" max="11266" width="16.453125" style="72" bestFit="1" customWidth="1"/>
    <col min="11267" max="11267" width="41.26953125" style="72" customWidth="1"/>
    <col min="11268" max="11276" width="20.7265625" style="72" customWidth="1"/>
    <col min="11277" max="11520" width="9.1796875" style="72"/>
    <col min="11521" max="11521" width="20.7265625" style="72" customWidth="1"/>
    <col min="11522" max="11522" width="16.453125" style="72" bestFit="1" customWidth="1"/>
    <col min="11523" max="11523" width="41.26953125" style="72" customWidth="1"/>
    <col min="11524" max="11532" width="20.7265625" style="72" customWidth="1"/>
    <col min="11533" max="11776" width="9.1796875" style="72"/>
    <col min="11777" max="11777" width="20.7265625" style="72" customWidth="1"/>
    <col min="11778" max="11778" width="16.453125" style="72" bestFit="1" customWidth="1"/>
    <col min="11779" max="11779" width="41.26953125" style="72" customWidth="1"/>
    <col min="11780" max="11788" width="20.7265625" style="72" customWidth="1"/>
    <col min="11789" max="12032" width="9.1796875" style="72"/>
    <col min="12033" max="12033" width="20.7265625" style="72" customWidth="1"/>
    <col min="12034" max="12034" width="16.453125" style="72" bestFit="1" customWidth="1"/>
    <col min="12035" max="12035" width="41.26953125" style="72" customWidth="1"/>
    <col min="12036" max="12044" width="20.7265625" style="72" customWidth="1"/>
    <col min="12045" max="12288" width="9.1796875" style="72"/>
    <col min="12289" max="12289" width="20.7265625" style="72" customWidth="1"/>
    <col min="12290" max="12290" width="16.453125" style="72" bestFit="1" customWidth="1"/>
    <col min="12291" max="12291" width="41.26953125" style="72" customWidth="1"/>
    <col min="12292" max="12300" width="20.7265625" style="72" customWidth="1"/>
    <col min="12301" max="12544" width="9.1796875" style="72"/>
    <col min="12545" max="12545" width="20.7265625" style="72" customWidth="1"/>
    <col min="12546" max="12546" width="16.453125" style="72" bestFit="1" customWidth="1"/>
    <col min="12547" max="12547" width="41.26953125" style="72" customWidth="1"/>
    <col min="12548" max="12556" width="20.7265625" style="72" customWidth="1"/>
    <col min="12557" max="12800" width="9.1796875" style="72"/>
    <col min="12801" max="12801" width="20.7265625" style="72" customWidth="1"/>
    <col min="12802" max="12802" width="16.453125" style="72" bestFit="1" customWidth="1"/>
    <col min="12803" max="12803" width="41.26953125" style="72" customWidth="1"/>
    <col min="12804" max="12812" width="20.7265625" style="72" customWidth="1"/>
    <col min="12813" max="13056" width="9.1796875" style="72"/>
    <col min="13057" max="13057" width="20.7265625" style="72" customWidth="1"/>
    <col min="13058" max="13058" width="16.453125" style="72" bestFit="1" customWidth="1"/>
    <col min="13059" max="13059" width="41.26953125" style="72" customWidth="1"/>
    <col min="13060" max="13068" width="20.7265625" style="72" customWidth="1"/>
    <col min="13069" max="13312" width="9.1796875" style="72"/>
    <col min="13313" max="13313" width="20.7265625" style="72" customWidth="1"/>
    <col min="13314" max="13314" width="16.453125" style="72" bestFit="1" customWidth="1"/>
    <col min="13315" max="13315" width="41.26953125" style="72" customWidth="1"/>
    <col min="13316" max="13324" width="20.7265625" style="72" customWidth="1"/>
    <col min="13325" max="13568" width="9.1796875" style="72"/>
    <col min="13569" max="13569" width="20.7265625" style="72" customWidth="1"/>
    <col min="13570" max="13570" width="16.453125" style="72" bestFit="1" customWidth="1"/>
    <col min="13571" max="13571" width="41.26953125" style="72" customWidth="1"/>
    <col min="13572" max="13580" width="20.7265625" style="72" customWidth="1"/>
    <col min="13581" max="13824" width="9.1796875" style="72"/>
    <col min="13825" max="13825" width="20.7265625" style="72" customWidth="1"/>
    <col min="13826" max="13826" width="16.453125" style="72" bestFit="1" customWidth="1"/>
    <col min="13827" max="13827" width="41.26953125" style="72" customWidth="1"/>
    <col min="13828" max="13836" width="20.7265625" style="72" customWidth="1"/>
    <col min="13837" max="14080" width="9.1796875" style="72"/>
    <col min="14081" max="14081" width="20.7265625" style="72" customWidth="1"/>
    <col min="14082" max="14082" width="16.453125" style="72" bestFit="1" customWidth="1"/>
    <col min="14083" max="14083" width="41.26953125" style="72" customWidth="1"/>
    <col min="14084" max="14092" width="20.7265625" style="72" customWidth="1"/>
    <col min="14093" max="14336" width="9.1796875" style="72"/>
    <col min="14337" max="14337" width="20.7265625" style="72" customWidth="1"/>
    <col min="14338" max="14338" width="16.453125" style="72" bestFit="1" customWidth="1"/>
    <col min="14339" max="14339" width="41.26953125" style="72" customWidth="1"/>
    <col min="14340" max="14348" width="20.7265625" style="72" customWidth="1"/>
    <col min="14349" max="14592" width="9.1796875" style="72"/>
    <col min="14593" max="14593" width="20.7265625" style="72" customWidth="1"/>
    <col min="14594" max="14594" width="16.453125" style="72" bestFit="1" customWidth="1"/>
    <col min="14595" max="14595" width="41.26953125" style="72" customWidth="1"/>
    <col min="14596" max="14604" width="20.7265625" style="72" customWidth="1"/>
    <col min="14605" max="14848" width="9.1796875" style="72"/>
    <col min="14849" max="14849" width="20.7265625" style="72" customWidth="1"/>
    <col min="14850" max="14850" width="16.453125" style="72" bestFit="1" customWidth="1"/>
    <col min="14851" max="14851" width="41.26953125" style="72" customWidth="1"/>
    <col min="14852" max="14860" width="20.7265625" style="72" customWidth="1"/>
    <col min="14861" max="15104" width="9.1796875" style="72"/>
    <col min="15105" max="15105" width="20.7265625" style="72" customWidth="1"/>
    <col min="15106" max="15106" width="16.453125" style="72" bestFit="1" customWidth="1"/>
    <col min="15107" max="15107" width="41.26953125" style="72" customWidth="1"/>
    <col min="15108" max="15116" width="20.7265625" style="72" customWidth="1"/>
    <col min="15117" max="15360" width="9.1796875" style="72"/>
    <col min="15361" max="15361" width="20.7265625" style="72" customWidth="1"/>
    <col min="15362" max="15362" width="16.453125" style="72" bestFit="1" customWidth="1"/>
    <col min="15363" max="15363" width="41.26953125" style="72" customWidth="1"/>
    <col min="15364" max="15372" width="20.7265625" style="72" customWidth="1"/>
    <col min="15373" max="15616" width="9.1796875" style="72"/>
    <col min="15617" max="15617" width="20.7265625" style="72" customWidth="1"/>
    <col min="15618" max="15618" width="16.453125" style="72" bestFit="1" customWidth="1"/>
    <col min="15619" max="15619" width="41.26953125" style="72" customWidth="1"/>
    <col min="15620" max="15628" width="20.7265625" style="72" customWidth="1"/>
    <col min="15629" max="15872" width="9.1796875" style="72"/>
    <col min="15873" max="15873" width="20.7265625" style="72" customWidth="1"/>
    <col min="15874" max="15874" width="16.453125" style="72" bestFit="1" customWidth="1"/>
    <col min="15875" max="15875" width="41.26953125" style="72" customWidth="1"/>
    <col min="15876" max="15884" width="20.7265625" style="72" customWidth="1"/>
    <col min="15885" max="16128" width="9.1796875" style="72"/>
    <col min="16129" max="16129" width="20.7265625" style="72" customWidth="1"/>
    <col min="16130" max="16130" width="16.453125" style="72" bestFit="1" customWidth="1"/>
    <col min="16131" max="16131" width="41.26953125" style="72" customWidth="1"/>
    <col min="16132" max="16140" width="20.7265625" style="72" customWidth="1"/>
    <col min="16141" max="16384" width="9.1796875" style="72"/>
  </cols>
  <sheetData>
    <row r="1" spans="2:12" ht="20">
      <c r="B1" s="26" t="str">
        <f>[6]Cover!C22</f>
        <v>Endeavour Energy</v>
      </c>
      <c r="C1" s="219"/>
      <c r="D1" s="219"/>
      <c r="E1" s="219"/>
      <c r="F1" s="219"/>
      <c r="G1" s="219"/>
      <c r="H1" s="219"/>
      <c r="I1" s="219"/>
      <c r="J1" s="219"/>
      <c r="K1" s="219"/>
      <c r="L1" s="219"/>
    </row>
    <row r="2" spans="2:12" ht="20">
      <c r="B2" s="732" t="s">
        <v>272</v>
      </c>
      <c r="C2" s="732"/>
      <c r="D2" s="733"/>
      <c r="E2" s="733"/>
    </row>
    <row r="3" spans="2:12" ht="20">
      <c r="B3" s="418" t="str">
        <f>Cover!C26</f>
        <v>2012-13</v>
      </c>
    </row>
    <row r="4" spans="2:12" ht="12.75" customHeight="1">
      <c r="B4" s="71"/>
    </row>
    <row r="5" spans="2:12" ht="66.75" customHeight="1">
      <c r="B5" s="689" t="s">
        <v>273</v>
      </c>
      <c r="C5" s="690"/>
    </row>
    <row r="6" spans="2:12" ht="12.75" customHeight="1">
      <c r="B6" s="71"/>
    </row>
    <row r="7" spans="2:12" ht="19.5" customHeight="1">
      <c r="B7" s="663" t="s">
        <v>274</v>
      </c>
      <c r="C7" s="663"/>
      <c r="D7" s="663"/>
      <c r="E7" s="663"/>
    </row>
    <row r="8" spans="2:12" ht="12.75" customHeight="1">
      <c r="B8" s="71"/>
    </row>
    <row r="9" spans="2:12" ht="60" customHeight="1">
      <c r="B9" s="273" t="s">
        <v>95</v>
      </c>
      <c r="C9" s="274" t="s">
        <v>96</v>
      </c>
      <c r="D9" s="275" t="s">
        <v>193</v>
      </c>
      <c r="E9" s="275" t="s">
        <v>192</v>
      </c>
      <c r="F9" s="276" t="s">
        <v>235</v>
      </c>
      <c r="G9" s="734" t="s">
        <v>190</v>
      </c>
      <c r="H9" s="735"/>
      <c r="I9" s="736"/>
      <c r="J9" s="277" t="s">
        <v>189</v>
      </c>
      <c r="K9" s="276" t="s">
        <v>188</v>
      </c>
      <c r="L9" s="278" t="s">
        <v>187</v>
      </c>
    </row>
    <row r="10" spans="2:12" ht="13">
      <c r="B10" s="273"/>
      <c r="C10" s="274"/>
      <c r="D10" s="275"/>
      <c r="E10" s="275"/>
      <c r="F10" s="276"/>
      <c r="G10" s="276" t="s">
        <v>275</v>
      </c>
      <c r="H10" s="276" t="s">
        <v>276</v>
      </c>
      <c r="I10" s="279" t="s">
        <v>277</v>
      </c>
      <c r="J10" s="277" t="s">
        <v>97</v>
      </c>
      <c r="K10" s="276"/>
      <c r="L10" s="278"/>
    </row>
    <row r="11" spans="2:12" ht="13">
      <c r="B11" s="280"/>
      <c r="C11" s="281" t="s">
        <v>278</v>
      </c>
      <c r="D11" s="35" t="s">
        <v>98</v>
      </c>
      <c r="E11" s="35" t="s">
        <v>98</v>
      </c>
      <c r="F11" s="35" t="s">
        <v>98</v>
      </c>
      <c r="G11" s="35" t="s">
        <v>98</v>
      </c>
      <c r="H11" s="35" t="s">
        <v>98</v>
      </c>
      <c r="I11" s="35"/>
      <c r="J11" s="35" t="s">
        <v>98</v>
      </c>
      <c r="K11" s="35" t="s">
        <v>98</v>
      </c>
      <c r="L11" s="35" t="s">
        <v>98</v>
      </c>
    </row>
    <row r="12" spans="2:12">
      <c r="B12" s="282"/>
      <c r="C12" s="283" t="s">
        <v>279</v>
      </c>
      <c r="D12" s="503">
        <v>27554.412004946975</v>
      </c>
      <c r="E12" s="503"/>
      <c r="F12" s="503">
        <v>27554.412004946975</v>
      </c>
      <c r="G12" s="503">
        <v>30871.897164178536</v>
      </c>
      <c r="H12" s="503">
        <v>27554.412004946975</v>
      </c>
      <c r="I12" s="285">
        <f t="shared" ref="I12:I17" si="0">(H12-G12)/G12</f>
        <v>-0.10745971138699326</v>
      </c>
      <c r="J12" s="284"/>
      <c r="K12" s="286"/>
      <c r="L12" s="284"/>
    </row>
    <row r="13" spans="2:12" ht="10.5" customHeight="1">
      <c r="B13" s="282"/>
      <c r="C13" s="287" t="s">
        <v>280</v>
      </c>
      <c r="D13" s="503">
        <v>0</v>
      </c>
      <c r="E13" s="503"/>
      <c r="F13" s="503">
        <v>0</v>
      </c>
      <c r="G13" s="503">
        <v>0</v>
      </c>
      <c r="H13" s="503">
        <v>0</v>
      </c>
      <c r="I13" s="285" t="e">
        <f t="shared" si="0"/>
        <v>#DIV/0!</v>
      </c>
      <c r="J13" s="284"/>
      <c r="K13" s="286"/>
      <c r="L13" s="284"/>
    </row>
    <row r="14" spans="2:12">
      <c r="B14" s="282"/>
      <c r="C14" s="287" t="s">
        <v>281</v>
      </c>
      <c r="D14" s="503">
        <v>51738.254751865956</v>
      </c>
      <c r="E14" s="503"/>
      <c r="F14" s="503">
        <v>51738.254751865956</v>
      </c>
      <c r="G14" s="503">
        <v>68199.073977372129</v>
      </c>
      <c r="H14" s="503">
        <v>51738.254751865956</v>
      </c>
      <c r="I14" s="285">
        <f t="shared" si="0"/>
        <v>-0.2413642629659126</v>
      </c>
      <c r="J14" s="284"/>
      <c r="K14" s="286"/>
      <c r="L14" s="284"/>
    </row>
    <row r="15" spans="2:12">
      <c r="B15" s="282"/>
      <c r="C15" s="287" t="s">
        <v>282</v>
      </c>
      <c r="D15" s="503">
        <v>41504.467957892084</v>
      </c>
      <c r="E15" s="503"/>
      <c r="F15" s="503">
        <v>41504.467957892084</v>
      </c>
      <c r="G15" s="503">
        <v>72617.809020890141</v>
      </c>
      <c r="H15" s="503">
        <v>41504.467957892084</v>
      </c>
      <c r="I15" s="285">
        <f t="shared" si="0"/>
        <v>-0.4284533158257034</v>
      </c>
      <c r="J15" s="284"/>
      <c r="K15" s="286"/>
      <c r="L15" s="284"/>
    </row>
    <row r="16" spans="2:12">
      <c r="B16" s="282"/>
      <c r="C16" s="287" t="s">
        <v>283</v>
      </c>
      <c r="D16" s="503">
        <v>41562.302928374214</v>
      </c>
      <c r="E16" s="503"/>
      <c r="F16" s="503">
        <v>41562.302928374214</v>
      </c>
      <c r="G16" s="503">
        <v>50710.278628542066</v>
      </c>
      <c r="H16" s="503">
        <v>41562.302928374214</v>
      </c>
      <c r="I16" s="285">
        <f t="shared" si="0"/>
        <v>-0.18039687313054817</v>
      </c>
      <c r="J16" s="284"/>
      <c r="K16" s="286"/>
      <c r="L16" s="284"/>
    </row>
    <row r="17" spans="2:12" ht="25">
      <c r="B17" s="282"/>
      <c r="C17" s="287" t="s">
        <v>284</v>
      </c>
      <c r="D17" s="503">
        <v>26891.449351690237</v>
      </c>
      <c r="E17" s="503"/>
      <c r="F17" s="503">
        <v>26891.449351690237</v>
      </c>
      <c r="G17" s="503">
        <v>13468.727319135538</v>
      </c>
      <c r="H17" s="503">
        <v>26891.449351690237</v>
      </c>
      <c r="I17" s="285">
        <f t="shared" si="0"/>
        <v>0.99658428851585124</v>
      </c>
      <c r="J17" s="284"/>
      <c r="K17" s="286"/>
      <c r="L17" s="284"/>
    </row>
    <row r="18" spans="2:12" ht="13">
      <c r="B18" s="288"/>
      <c r="C18" s="289" t="s">
        <v>110</v>
      </c>
      <c r="D18" s="577">
        <f t="shared" ref="D18:L18" si="1">SUM(D12:D17)</f>
        <v>189250.88699476948</v>
      </c>
      <c r="E18" s="577">
        <f t="shared" si="1"/>
        <v>0</v>
      </c>
      <c r="F18" s="577">
        <f t="shared" si="1"/>
        <v>189250.88699476948</v>
      </c>
      <c r="G18" s="577">
        <f t="shared" si="1"/>
        <v>235867.78611011838</v>
      </c>
      <c r="H18" s="577">
        <f t="shared" si="1"/>
        <v>189250.88699476948</v>
      </c>
      <c r="I18" s="290"/>
      <c r="J18" s="290">
        <f t="shared" si="1"/>
        <v>0</v>
      </c>
      <c r="K18" s="290">
        <f t="shared" si="1"/>
        <v>0</v>
      </c>
      <c r="L18" s="290">
        <f t="shared" si="1"/>
        <v>0</v>
      </c>
    </row>
    <row r="20" spans="2:12" ht="18">
      <c r="B20" s="291" t="s">
        <v>285</v>
      </c>
      <c r="C20" s="292"/>
      <c r="D20" s="292"/>
      <c r="E20" s="293"/>
      <c r="F20" s="293"/>
      <c r="G20" s="293"/>
      <c r="H20" s="293"/>
      <c r="I20" s="293"/>
    </row>
    <row r="21" spans="2:12" ht="18">
      <c r="B21" s="291"/>
      <c r="C21" s="292"/>
      <c r="D21" s="292"/>
      <c r="E21" s="293"/>
      <c r="F21" s="293"/>
      <c r="G21" s="293"/>
      <c r="H21" s="293"/>
      <c r="I21" s="293"/>
    </row>
    <row r="22" spans="2:12" ht="13">
      <c r="B22" s="679" t="s">
        <v>286</v>
      </c>
      <c r="C22" s="737"/>
      <c r="D22" s="680"/>
      <c r="E22" s="294"/>
      <c r="F22" s="295"/>
      <c r="G22" s="295"/>
      <c r="H22" s="295"/>
      <c r="I22" s="295"/>
    </row>
    <row r="24" spans="2:12" ht="13">
      <c r="B24" s="296" t="s">
        <v>287</v>
      </c>
      <c r="C24" s="738" t="s">
        <v>288</v>
      </c>
      <c r="D24" s="739"/>
      <c r="E24" s="739"/>
      <c r="F24" s="739"/>
      <c r="G24" s="739"/>
      <c r="H24" s="739"/>
      <c r="I24" s="739"/>
    </row>
    <row r="25" spans="2:12" ht="47.25" customHeight="1">
      <c r="B25" s="598" t="s">
        <v>784</v>
      </c>
      <c r="C25" s="740" t="s">
        <v>785</v>
      </c>
      <c r="D25" s="741"/>
      <c r="E25" s="741"/>
      <c r="F25" s="741"/>
      <c r="G25" s="741"/>
      <c r="H25" s="741"/>
      <c r="I25" s="742"/>
    </row>
    <row r="26" spans="2:12" ht="48" customHeight="1">
      <c r="B26" s="598" t="s">
        <v>781</v>
      </c>
      <c r="C26" s="740" t="s">
        <v>782</v>
      </c>
      <c r="D26" s="741"/>
      <c r="E26" s="741"/>
      <c r="F26" s="741"/>
      <c r="G26" s="741"/>
      <c r="H26" s="741"/>
      <c r="I26" s="742"/>
    </row>
    <row r="27" spans="2:12" ht="15.5">
      <c r="B27" s="297"/>
      <c r="C27" s="743"/>
      <c r="D27" s="744"/>
      <c r="E27" s="744"/>
      <c r="F27" s="744"/>
      <c r="G27" s="744"/>
      <c r="H27" s="744"/>
      <c r="I27" s="744"/>
    </row>
    <row r="29" spans="2:12" ht="15.5">
      <c r="B29" s="745" t="s">
        <v>289</v>
      </c>
      <c r="C29" s="745"/>
      <c r="D29" s="745"/>
      <c r="E29" s="745"/>
    </row>
    <row r="30" spans="2:12" ht="12.75" customHeight="1">
      <c r="B30" s="298"/>
      <c r="C30" s="298"/>
      <c r="D30" s="298"/>
      <c r="E30" s="298"/>
    </row>
    <row r="31" spans="2:12" ht="27" customHeight="1">
      <c r="B31" s="696" t="s">
        <v>290</v>
      </c>
      <c r="C31" s="697"/>
      <c r="D31" s="697"/>
      <c r="E31" s="698"/>
    </row>
    <row r="32" spans="2:12" ht="12.75" customHeight="1">
      <c r="B32" s="298"/>
      <c r="C32" s="298"/>
      <c r="D32" s="298"/>
      <c r="E32" s="298"/>
    </row>
    <row r="33" spans="2:10" ht="39">
      <c r="B33" s="299" t="s">
        <v>105</v>
      </c>
      <c r="C33" s="274" t="s">
        <v>96</v>
      </c>
      <c r="D33" s="275" t="s">
        <v>193</v>
      </c>
      <c r="E33" s="275" t="s">
        <v>192</v>
      </c>
      <c r="F33" s="276" t="s">
        <v>235</v>
      </c>
    </row>
    <row r="34" spans="2:10" ht="13">
      <c r="B34" s="273"/>
      <c r="C34" s="274"/>
      <c r="D34" s="275"/>
      <c r="E34" s="35" t="s">
        <v>98</v>
      </c>
      <c r="F34" s="35" t="s">
        <v>98</v>
      </c>
    </row>
    <row r="35" spans="2:10" ht="25">
      <c r="B35" s="282"/>
      <c r="C35" s="536" t="s">
        <v>753</v>
      </c>
      <c r="D35" s="581">
        <v>26888.36927945141</v>
      </c>
      <c r="E35" s="581">
        <v>0</v>
      </c>
      <c r="F35" s="581">
        <v>26888.36927945141</v>
      </c>
    </row>
    <row r="36" spans="2:10">
      <c r="B36" s="282"/>
      <c r="C36" s="533"/>
      <c r="D36" s="284"/>
      <c r="E36" s="284"/>
      <c r="F36" s="284"/>
    </row>
    <row r="37" spans="2:10">
      <c r="B37" s="282"/>
      <c r="C37" s="284"/>
      <c r="D37" s="284"/>
      <c r="E37" s="284"/>
      <c r="F37" s="284"/>
    </row>
    <row r="38" spans="2:10">
      <c r="B38" s="282"/>
      <c r="C38" s="284"/>
      <c r="D38" s="284"/>
      <c r="E38" s="284"/>
      <c r="F38" s="284"/>
    </row>
    <row r="39" spans="2:10">
      <c r="B39" s="282"/>
      <c r="C39" s="284"/>
      <c r="D39" s="284"/>
      <c r="E39" s="284"/>
      <c r="F39" s="284"/>
    </row>
    <row r="40" spans="2:10">
      <c r="B40" s="282"/>
      <c r="C40" s="284"/>
      <c r="D40" s="284"/>
      <c r="E40" s="284"/>
      <c r="F40" s="284"/>
    </row>
    <row r="42" spans="2:10" ht="15.5">
      <c r="B42" s="291" t="s">
        <v>291</v>
      </c>
      <c r="E42" s="300"/>
      <c r="G42" s="301"/>
    </row>
    <row r="43" spans="2:10" ht="15.5">
      <c r="B43" s="291"/>
      <c r="E43" s="300"/>
      <c r="G43" s="301"/>
    </row>
    <row r="44" spans="2:10" ht="24.75" customHeight="1">
      <c r="B44" s="696" t="s">
        <v>290</v>
      </c>
      <c r="C44" s="697"/>
      <c r="D44" s="697"/>
      <c r="E44" s="698"/>
      <c r="G44" s="301"/>
    </row>
    <row r="46" spans="2:10" s="494" customFormat="1" ht="30.75" customHeight="1">
      <c r="B46" s="495" t="s">
        <v>292</v>
      </c>
      <c r="C46" s="729" t="s">
        <v>293</v>
      </c>
      <c r="D46" s="729"/>
      <c r="E46" s="729"/>
      <c r="F46" s="729"/>
      <c r="G46" s="730" t="s">
        <v>451</v>
      </c>
      <c r="H46" s="729"/>
      <c r="I46" s="729"/>
      <c r="J46" s="731"/>
    </row>
    <row r="47" spans="2:10">
      <c r="B47" s="302"/>
      <c r="C47" s="724" t="s">
        <v>763</v>
      </c>
      <c r="D47" s="724"/>
      <c r="E47" s="724"/>
      <c r="F47" s="724"/>
      <c r="G47" s="724"/>
      <c r="H47" s="724"/>
      <c r="I47" s="724"/>
      <c r="J47" s="725"/>
    </row>
    <row r="48" spans="2:10">
      <c r="B48" s="302"/>
      <c r="C48" s="724"/>
      <c r="D48" s="724"/>
      <c r="E48" s="724"/>
      <c r="F48" s="724"/>
      <c r="G48" s="724"/>
      <c r="H48" s="724"/>
      <c r="I48" s="724"/>
      <c r="J48" s="725"/>
    </row>
    <row r="49" spans="2:10">
      <c r="B49" s="302"/>
      <c r="C49" s="724"/>
      <c r="D49" s="724"/>
      <c r="E49" s="724"/>
      <c r="F49" s="724"/>
      <c r="G49" s="724"/>
      <c r="H49" s="724"/>
      <c r="I49" s="724"/>
      <c r="J49" s="725"/>
    </row>
    <row r="50" spans="2:10">
      <c r="B50" s="302"/>
      <c r="C50" s="724"/>
      <c r="D50" s="724"/>
      <c r="E50" s="724"/>
      <c r="F50" s="724"/>
      <c r="G50" s="724"/>
      <c r="H50" s="724"/>
      <c r="I50" s="724"/>
      <c r="J50" s="725"/>
    </row>
    <row r="51" spans="2:10" ht="13">
      <c r="B51" s="303"/>
      <c r="C51" s="726" t="s">
        <v>294</v>
      </c>
      <c r="D51" s="727"/>
      <c r="E51" s="727"/>
      <c r="F51" s="727"/>
      <c r="G51" s="728">
        <f>SUM(G47:I50)</f>
        <v>0</v>
      </c>
      <c r="H51" s="728"/>
      <c r="I51" s="728"/>
      <c r="J51" s="725"/>
    </row>
  </sheetData>
  <mergeCells count="24">
    <mergeCell ref="B44:E44"/>
    <mergeCell ref="B2:E2"/>
    <mergeCell ref="B5:C5"/>
    <mergeCell ref="B7:E7"/>
    <mergeCell ref="G9:I9"/>
    <mergeCell ref="B22:D22"/>
    <mergeCell ref="C24:I24"/>
    <mergeCell ref="C25:I25"/>
    <mergeCell ref="C26:I26"/>
    <mergeCell ref="C27:I27"/>
    <mergeCell ref="B29:E29"/>
    <mergeCell ref="B31:E31"/>
    <mergeCell ref="C46:F46"/>
    <mergeCell ref="G46:J46"/>
    <mergeCell ref="C47:F47"/>
    <mergeCell ref="G47:J47"/>
    <mergeCell ref="C48:F48"/>
    <mergeCell ref="G48:J48"/>
    <mergeCell ref="C49:F49"/>
    <mergeCell ref="G49:J49"/>
    <mergeCell ref="C50:F50"/>
    <mergeCell ref="G50:J50"/>
    <mergeCell ref="C51:F51"/>
    <mergeCell ref="G51:J51"/>
  </mergeCells>
  <pageMargins left="0.35433070866141736" right="0.35433070866141736" top="0.59055118110236227" bottom="0.59055118110236227" header="0.51181102362204722" footer="0.11811023622047245"/>
  <pageSetup paperSize="9" scale="64" fitToHeight="100" orientation="landscape" r:id="rId1"/>
  <headerFooter scaleWithDoc="0" alignWithMargins="0">
    <oddFooter>&amp;L&amp;8&amp;D&amp;C&amp;8&amp; Template: &amp;A
&amp;F&amp;R&amp;8&amp;P of &amp;N</oddFooter>
  </headerFooter>
  <rowBreaks count="1" manualBreakCount="1">
    <brk id="41" min="1" max="11" man="1"/>
  </rowBreaks>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B1:L31"/>
  <sheetViews>
    <sheetView showGridLines="0" view="pageBreakPreview" topLeftCell="C9" zoomScale="90" zoomScaleNormal="100" zoomScaleSheetLayoutView="90" workbookViewId="0">
      <selection activeCell="F2" sqref="F2"/>
    </sheetView>
  </sheetViews>
  <sheetFormatPr defaultRowHeight="12.5"/>
  <cols>
    <col min="1" max="1" width="12" style="72" customWidth="1"/>
    <col min="2" max="2" width="16.453125" style="72" bestFit="1" customWidth="1"/>
    <col min="3" max="3" width="41.26953125" style="72" customWidth="1"/>
    <col min="4" max="12" width="15.7265625" style="72" customWidth="1"/>
    <col min="13" max="256" width="9.1796875" style="72"/>
    <col min="257" max="257" width="12" style="72" customWidth="1"/>
    <col min="258" max="258" width="16.453125" style="72" bestFit="1" customWidth="1"/>
    <col min="259" max="259" width="41.26953125" style="72" customWidth="1"/>
    <col min="260" max="268" width="20.7265625" style="72" customWidth="1"/>
    <col min="269" max="512" width="9.1796875" style="72"/>
    <col min="513" max="513" width="12" style="72" customWidth="1"/>
    <col min="514" max="514" width="16.453125" style="72" bestFit="1" customWidth="1"/>
    <col min="515" max="515" width="41.26953125" style="72" customWidth="1"/>
    <col min="516" max="524" width="20.7265625" style="72" customWidth="1"/>
    <col min="525" max="768" width="9.1796875" style="72"/>
    <col min="769" max="769" width="12" style="72" customWidth="1"/>
    <col min="770" max="770" width="16.453125" style="72" bestFit="1" customWidth="1"/>
    <col min="771" max="771" width="41.26953125" style="72" customWidth="1"/>
    <col min="772" max="780" width="20.7265625" style="72" customWidth="1"/>
    <col min="781" max="1024" width="9.1796875" style="72"/>
    <col min="1025" max="1025" width="12" style="72" customWidth="1"/>
    <col min="1026" max="1026" width="16.453125" style="72" bestFit="1" customWidth="1"/>
    <col min="1027" max="1027" width="41.26953125" style="72" customWidth="1"/>
    <col min="1028" max="1036" width="20.7265625" style="72" customWidth="1"/>
    <col min="1037" max="1280" width="9.1796875" style="72"/>
    <col min="1281" max="1281" width="12" style="72" customWidth="1"/>
    <col min="1282" max="1282" width="16.453125" style="72" bestFit="1" customWidth="1"/>
    <col min="1283" max="1283" width="41.26953125" style="72" customWidth="1"/>
    <col min="1284" max="1292" width="20.7265625" style="72" customWidth="1"/>
    <col min="1293" max="1536" width="9.1796875" style="72"/>
    <col min="1537" max="1537" width="12" style="72" customWidth="1"/>
    <col min="1538" max="1538" width="16.453125" style="72" bestFit="1" customWidth="1"/>
    <col min="1539" max="1539" width="41.26953125" style="72" customWidth="1"/>
    <col min="1540" max="1548" width="20.7265625" style="72" customWidth="1"/>
    <col min="1549" max="1792" width="9.1796875" style="72"/>
    <col min="1793" max="1793" width="12" style="72" customWidth="1"/>
    <col min="1794" max="1794" width="16.453125" style="72" bestFit="1" customWidth="1"/>
    <col min="1795" max="1795" width="41.26953125" style="72" customWidth="1"/>
    <col min="1796" max="1804" width="20.7265625" style="72" customWidth="1"/>
    <col min="1805" max="2048" width="9.1796875" style="72"/>
    <col min="2049" max="2049" width="12" style="72" customWidth="1"/>
    <col min="2050" max="2050" width="16.453125" style="72" bestFit="1" customWidth="1"/>
    <col min="2051" max="2051" width="41.26953125" style="72" customWidth="1"/>
    <col min="2052" max="2060" width="20.7265625" style="72" customWidth="1"/>
    <col min="2061" max="2304" width="9.1796875" style="72"/>
    <col min="2305" max="2305" width="12" style="72" customWidth="1"/>
    <col min="2306" max="2306" width="16.453125" style="72" bestFit="1" customWidth="1"/>
    <col min="2307" max="2307" width="41.26953125" style="72" customWidth="1"/>
    <col min="2308" max="2316" width="20.7265625" style="72" customWidth="1"/>
    <col min="2317" max="2560" width="9.1796875" style="72"/>
    <col min="2561" max="2561" width="12" style="72" customWidth="1"/>
    <col min="2562" max="2562" width="16.453125" style="72" bestFit="1" customWidth="1"/>
    <col min="2563" max="2563" width="41.26953125" style="72" customWidth="1"/>
    <col min="2564" max="2572" width="20.7265625" style="72" customWidth="1"/>
    <col min="2573" max="2816" width="9.1796875" style="72"/>
    <col min="2817" max="2817" width="12" style="72" customWidth="1"/>
    <col min="2818" max="2818" width="16.453125" style="72" bestFit="1" customWidth="1"/>
    <col min="2819" max="2819" width="41.26953125" style="72" customWidth="1"/>
    <col min="2820" max="2828" width="20.7265625" style="72" customWidth="1"/>
    <col min="2829" max="3072" width="9.1796875" style="72"/>
    <col min="3073" max="3073" width="12" style="72" customWidth="1"/>
    <col min="3074" max="3074" width="16.453125" style="72" bestFit="1" customWidth="1"/>
    <col min="3075" max="3075" width="41.26953125" style="72" customWidth="1"/>
    <col min="3076" max="3084" width="20.7265625" style="72" customWidth="1"/>
    <col min="3085" max="3328" width="9.1796875" style="72"/>
    <col min="3329" max="3329" width="12" style="72" customWidth="1"/>
    <col min="3330" max="3330" width="16.453125" style="72" bestFit="1" customWidth="1"/>
    <col min="3331" max="3331" width="41.26953125" style="72" customWidth="1"/>
    <col min="3332" max="3340" width="20.7265625" style="72" customWidth="1"/>
    <col min="3341" max="3584" width="9.1796875" style="72"/>
    <col min="3585" max="3585" width="12" style="72" customWidth="1"/>
    <col min="3586" max="3586" width="16.453125" style="72" bestFit="1" customWidth="1"/>
    <col min="3587" max="3587" width="41.26953125" style="72" customWidth="1"/>
    <col min="3588" max="3596" width="20.7265625" style="72" customWidth="1"/>
    <col min="3597" max="3840" width="9.1796875" style="72"/>
    <col min="3841" max="3841" width="12" style="72" customWidth="1"/>
    <col min="3842" max="3842" width="16.453125" style="72" bestFit="1" customWidth="1"/>
    <col min="3843" max="3843" width="41.26953125" style="72" customWidth="1"/>
    <col min="3844" max="3852" width="20.7265625" style="72" customWidth="1"/>
    <col min="3853" max="4096" width="9.1796875" style="72"/>
    <col min="4097" max="4097" width="12" style="72" customWidth="1"/>
    <col min="4098" max="4098" width="16.453125" style="72" bestFit="1" customWidth="1"/>
    <col min="4099" max="4099" width="41.26953125" style="72" customWidth="1"/>
    <col min="4100" max="4108" width="20.7265625" style="72" customWidth="1"/>
    <col min="4109" max="4352" width="9.1796875" style="72"/>
    <col min="4353" max="4353" width="12" style="72" customWidth="1"/>
    <col min="4354" max="4354" width="16.453125" style="72" bestFit="1" customWidth="1"/>
    <col min="4355" max="4355" width="41.26953125" style="72" customWidth="1"/>
    <col min="4356" max="4364" width="20.7265625" style="72" customWidth="1"/>
    <col min="4365" max="4608" width="9.1796875" style="72"/>
    <col min="4609" max="4609" width="12" style="72" customWidth="1"/>
    <col min="4610" max="4610" width="16.453125" style="72" bestFit="1" customWidth="1"/>
    <col min="4611" max="4611" width="41.26953125" style="72" customWidth="1"/>
    <col min="4612" max="4620" width="20.7265625" style="72" customWidth="1"/>
    <col min="4621" max="4864" width="9.1796875" style="72"/>
    <col min="4865" max="4865" width="12" style="72" customWidth="1"/>
    <col min="4866" max="4866" width="16.453125" style="72" bestFit="1" customWidth="1"/>
    <col min="4867" max="4867" width="41.26953125" style="72" customWidth="1"/>
    <col min="4868" max="4876" width="20.7265625" style="72" customWidth="1"/>
    <col min="4877" max="5120" width="9.1796875" style="72"/>
    <col min="5121" max="5121" width="12" style="72" customWidth="1"/>
    <col min="5122" max="5122" width="16.453125" style="72" bestFit="1" customWidth="1"/>
    <col min="5123" max="5123" width="41.26953125" style="72" customWidth="1"/>
    <col min="5124" max="5132" width="20.7265625" style="72" customWidth="1"/>
    <col min="5133" max="5376" width="9.1796875" style="72"/>
    <col min="5377" max="5377" width="12" style="72" customWidth="1"/>
    <col min="5378" max="5378" width="16.453125" style="72" bestFit="1" customWidth="1"/>
    <col min="5379" max="5379" width="41.26953125" style="72" customWidth="1"/>
    <col min="5380" max="5388" width="20.7265625" style="72" customWidth="1"/>
    <col min="5389" max="5632" width="9.1796875" style="72"/>
    <col min="5633" max="5633" width="12" style="72" customWidth="1"/>
    <col min="5634" max="5634" width="16.453125" style="72" bestFit="1" customWidth="1"/>
    <col min="5635" max="5635" width="41.26953125" style="72" customWidth="1"/>
    <col min="5636" max="5644" width="20.7265625" style="72" customWidth="1"/>
    <col min="5645" max="5888" width="9.1796875" style="72"/>
    <col min="5889" max="5889" width="12" style="72" customWidth="1"/>
    <col min="5890" max="5890" width="16.453125" style="72" bestFit="1" customWidth="1"/>
    <col min="5891" max="5891" width="41.26953125" style="72" customWidth="1"/>
    <col min="5892" max="5900" width="20.7265625" style="72" customWidth="1"/>
    <col min="5901" max="6144" width="9.1796875" style="72"/>
    <col min="6145" max="6145" width="12" style="72" customWidth="1"/>
    <col min="6146" max="6146" width="16.453125" style="72" bestFit="1" customWidth="1"/>
    <col min="6147" max="6147" width="41.26953125" style="72" customWidth="1"/>
    <col min="6148" max="6156" width="20.7265625" style="72" customWidth="1"/>
    <col min="6157" max="6400" width="9.1796875" style="72"/>
    <col min="6401" max="6401" width="12" style="72" customWidth="1"/>
    <col min="6402" max="6402" width="16.453125" style="72" bestFit="1" customWidth="1"/>
    <col min="6403" max="6403" width="41.26953125" style="72" customWidth="1"/>
    <col min="6404" max="6412" width="20.7265625" style="72" customWidth="1"/>
    <col min="6413" max="6656" width="9.1796875" style="72"/>
    <col min="6657" max="6657" width="12" style="72" customWidth="1"/>
    <col min="6658" max="6658" width="16.453125" style="72" bestFit="1" customWidth="1"/>
    <col min="6659" max="6659" width="41.26953125" style="72" customWidth="1"/>
    <col min="6660" max="6668" width="20.7265625" style="72" customWidth="1"/>
    <col min="6669" max="6912" width="9.1796875" style="72"/>
    <col min="6913" max="6913" width="12" style="72" customWidth="1"/>
    <col min="6914" max="6914" width="16.453125" style="72" bestFit="1" customWidth="1"/>
    <col min="6915" max="6915" width="41.26953125" style="72" customWidth="1"/>
    <col min="6916" max="6924" width="20.7265625" style="72" customWidth="1"/>
    <col min="6925" max="7168" width="9.1796875" style="72"/>
    <col min="7169" max="7169" width="12" style="72" customWidth="1"/>
    <col min="7170" max="7170" width="16.453125" style="72" bestFit="1" customWidth="1"/>
    <col min="7171" max="7171" width="41.26953125" style="72" customWidth="1"/>
    <col min="7172" max="7180" width="20.7265625" style="72" customWidth="1"/>
    <col min="7181" max="7424" width="9.1796875" style="72"/>
    <col min="7425" max="7425" width="12" style="72" customWidth="1"/>
    <col min="7426" max="7426" width="16.453125" style="72" bestFit="1" customWidth="1"/>
    <col min="7427" max="7427" width="41.26953125" style="72" customWidth="1"/>
    <col min="7428" max="7436" width="20.7265625" style="72" customWidth="1"/>
    <col min="7437" max="7680" width="9.1796875" style="72"/>
    <col min="7681" max="7681" width="12" style="72" customWidth="1"/>
    <col min="7682" max="7682" width="16.453125" style="72" bestFit="1" customWidth="1"/>
    <col min="7683" max="7683" width="41.26953125" style="72" customWidth="1"/>
    <col min="7684" max="7692" width="20.7265625" style="72" customWidth="1"/>
    <col min="7693" max="7936" width="9.1796875" style="72"/>
    <col min="7937" max="7937" width="12" style="72" customWidth="1"/>
    <col min="7938" max="7938" width="16.453125" style="72" bestFit="1" customWidth="1"/>
    <col min="7939" max="7939" width="41.26953125" style="72" customWidth="1"/>
    <col min="7940" max="7948" width="20.7265625" style="72" customWidth="1"/>
    <col min="7949" max="8192" width="9.1796875" style="72"/>
    <col min="8193" max="8193" width="12" style="72" customWidth="1"/>
    <col min="8194" max="8194" width="16.453125" style="72" bestFit="1" customWidth="1"/>
    <col min="8195" max="8195" width="41.26953125" style="72" customWidth="1"/>
    <col min="8196" max="8204" width="20.7265625" style="72" customWidth="1"/>
    <col min="8205" max="8448" width="9.1796875" style="72"/>
    <col min="8449" max="8449" width="12" style="72" customWidth="1"/>
    <col min="8450" max="8450" width="16.453125" style="72" bestFit="1" customWidth="1"/>
    <col min="8451" max="8451" width="41.26953125" style="72" customWidth="1"/>
    <col min="8452" max="8460" width="20.7265625" style="72" customWidth="1"/>
    <col min="8461" max="8704" width="9.1796875" style="72"/>
    <col min="8705" max="8705" width="12" style="72" customWidth="1"/>
    <col min="8706" max="8706" width="16.453125" style="72" bestFit="1" customWidth="1"/>
    <col min="8707" max="8707" width="41.26953125" style="72" customWidth="1"/>
    <col min="8708" max="8716" width="20.7265625" style="72" customWidth="1"/>
    <col min="8717" max="8960" width="9.1796875" style="72"/>
    <col min="8961" max="8961" width="12" style="72" customWidth="1"/>
    <col min="8962" max="8962" width="16.453125" style="72" bestFit="1" customWidth="1"/>
    <col min="8963" max="8963" width="41.26953125" style="72" customWidth="1"/>
    <col min="8964" max="8972" width="20.7265625" style="72" customWidth="1"/>
    <col min="8973" max="9216" width="9.1796875" style="72"/>
    <col min="9217" max="9217" width="12" style="72" customWidth="1"/>
    <col min="9218" max="9218" width="16.453125" style="72" bestFit="1" customWidth="1"/>
    <col min="9219" max="9219" width="41.26953125" style="72" customWidth="1"/>
    <col min="9220" max="9228" width="20.7265625" style="72" customWidth="1"/>
    <col min="9229" max="9472" width="9.1796875" style="72"/>
    <col min="9473" max="9473" width="12" style="72" customWidth="1"/>
    <col min="9474" max="9474" width="16.453125" style="72" bestFit="1" customWidth="1"/>
    <col min="9475" max="9475" width="41.26953125" style="72" customWidth="1"/>
    <col min="9476" max="9484" width="20.7265625" style="72" customWidth="1"/>
    <col min="9485" max="9728" width="9.1796875" style="72"/>
    <col min="9729" max="9729" width="12" style="72" customWidth="1"/>
    <col min="9730" max="9730" width="16.453125" style="72" bestFit="1" customWidth="1"/>
    <col min="9731" max="9731" width="41.26953125" style="72" customWidth="1"/>
    <col min="9732" max="9740" width="20.7265625" style="72" customWidth="1"/>
    <col min="9741" max="9984" width="9.1796875" style="72"/>
    <col min="9985" max="9985" width="12" style="72" customWidth="1"/>
    <col min="9986" max="9986" width="16.453125" style="72" bestFit="1" customWidth="1"/>
    <col min="9987" max="9987" width="41.26953125" style="72" customWidth="1"/>
    <col min="9988" max="9996" width="20.7265625" style="72" customWidth="1"/>
    <col min="9997" max="10240" width="9.1796875" style="72"/>
    <col min="10241" max="10241" width="12" style="72" customWidth="1"/>
    <col min="10242" max="10242" width="16.453125" style="72" bestFit="1" customWidth="1"/>
    <col min="10243" max="10243" width="41.26953125" style="72" customWidth="1"/>
    <col min="10244" max="10252" width="20.7265625" style="72" customWidth="1"/>
    <col min="10253" max="10496" width="9.1796875" style="72"/>
    <col min="10497" max="10497" width="12" style="72" customWidth="1"/>
    <col min="10498" max="10498" width="16.453125" style="72" bestFit="1" customWidth="1"/>
    <col min="10499" max="10499" width="41.26953125" style="72" customWidth="1"/>
    <col min="10500" max="10508" width="20.7265625" style="72" customWidth="1"/>
    <col min="10509" max="10752" width="9.1796875" style="72"/>
    <col min="10753" max="10753" width="12" style="72" customWidth="1"/>
    <col min="10754" max="10754" width="16.453125" style="72" bestFit="1" customWidth="1"/>
    <col min="10755" max="10755" width="41.26953125" style="72" customWidth="1"/>
    <col min="10756" max="10764" width="20.7265625" style="72" customWidth="1"/>
    <col min="10765" max="11008" width="9.1796875" style="72"/>
    <col min="11009" max="11009" width="12" style="72" customWidth="1"/>
    <col min="11010" max="11010" width="16.453125" style="72" bestFit="1" customWidth="1"/>
    <col min="11011" max="11011" width="41.26953125" style="72" customWidth="1"/>
    <col min="11012" max="11020" width="20.7265625" style="72" customWidth="1"/>
    <col min="11021" max="11264" width="9.1796875" style="72"/>
    <col min="11265" max="11265" width="12" style="72" customWidth="1"/>
    <col min="11266" max="11266" width="16.453125" style="72" bestFit="1" customWidth="1"/>
    <col min="11267" max="11267" width="41.26953125" style="72" customWidth="1"/>
    <col min="11268" max="11276" width="20.7265625" style="72" customWidth="1"/>
    <col min="11277" max="11520" width="9.1796875" style="72"/>
    <col min="11521" max="11521" width="12" style="72" customWidth="1"/>
    <col min="11522" max="11522" width="16.453125" style="72" bestFit="1" customWidth="1"/>
    <col min="11523" max="11523" width="41.26953125" style="72" customWidth="1"/>
    <col min="11524" max="11532" width="20.7265625" style="72" customWidth="1"/>
    <col min="11533" max="11776" width="9.1796875" style="72"/>
    <col min="11777" max="11777" width="12" style="72" customWidth="1"/>
    <col min="11778" max="11778" width="16.453125" style="72" bestFit="1" customWidth="1"/>
    <col min="11779" max="11779" width="41.26953125" style="72" customWidth="1"/>
    <col min="11780" max="11788" width="20.7265625" style="72" customWidth="1"/>
    <col min="11789" max="12032" width="9.1796875" style="72"/>
    <col min="12033" max="12033" width="12" style="72" customWidth="1"/>
    <col min="12034" max="12034" width="16.453125" style="72" bestFit="1" customWidth="1"/>
    <col min="12035" max="12035" width="41.26953125" style="72" customWidth="1"/>
    <col min="12036" max="12044" width="20.7265625" style="72" customWidth="1"/>
    <col min="12045" max="12288" width="9.1796875" style="72"/>
    <col min="12289" max="12289" width="12" style="72" customWidth="1"/>
    <col min="12290" max="12290" width="16.453125" style="72" bestFit="1" customWidth="1"/>
    <col min="12291" max="12291" width="41.26953125" style="72" customWidth="1"/>
    <col min="12292" max="12300" width="20.7265625" style="72" customWidth="1"/>
    <col min="12301" max="12544" width="9.1796875" style="72"/>
    <col min="12545" max="12545" width="12" style="72" customWidth="1"/>
    <col min="12546" max="12546" width="16.453125" style="72" bestFit="1" customWidth="1"/>
    <col min="12547" max="12547" width="41.26953125" style="72" customWidth="1"/>
    <col min="12548" max="12556" width="20.7265625" style="72" customWidth="1"/>
    <col min="12557" max="12800" width="9.1796875" style="72"/>
    <col min="12801" max="12801" width="12" style="72" customWidth="1"/>
    <col min="12802" max="12802" width="16.453125" style="72" bestFit="1" customWidth="1"/>
    <col min="12803" max="12803" width="41.26953125" style="72" customWidth="1"/>
    <col min="12804" max="12812" width="20.7265625" style="72" customWidth="1"/>
    <col min="12813" max="13056" width="9.1796875" style="72"/>
    <col min="13057" max="13057" width="12" style="72" customWidth="1"/>
    <col min="13058" max="13058" width="16.453125" style="72" bestFit="1" customWidth="1"/>
    <col min="13059" max="13059" width="41.26953125" style="72" customWidth="1"/>
    <col min="13060" max="13068" width="20.7265625" style="72" customWidth="1"/>
    <col min="13069" max="13312" width="9.1796875" style="72"/>
    <col min="13313" max="13313" width="12" style="72" customWidth="1"/>
    <col min="13314" max="13314" width="16.453125" style="72" bestFit="1" customWidth="1"/>
    <col min="13315" max="13315" width="41.26953125" style="72" customWidth="1"/>
    <col min="13316" max="13324" width="20.7265625" style="72" customWidth="1"/>
    <col min="13325" max="13568" width="9.1796875" style="72"/>
    <col min="13569" max="13569" width="12" style="72" customWidth="1"/>
    <col min="13570" max="13570" width="16.453125" style="72" bestFit="1" customWidth="1"/>
    <col min="13571" max="13571" width="41.26953125" style="72" customWidth="1"/>
    <col min="13572" max="13580" width="20.7265625" style="72" customWidth="1"/>
    <col min="13581" max="13824" width="9.1796875" style="72"/>
    <col min="13825" max="13825" width="12" style="72" customWidth="1"/>
    <col min="13826" max="13826" width="16.453125" style="72" bestFit="1" customWidth="1"/>
    <col min="13827" max="13827" width="41.26953125" style="72" customWidth="1"/>
    <col min="13828" max="13836" width="20.7265625" style="72" customWidth="1"/>
    <col min="13837" max="14080" width="9.1796875" style="72"/>
    <col min="14081" max="14081" width="12" style="72" customWidth="1"/>
    <col min="14082" max="14082" width="16.453125" style="72" bestFit="1" customWidth="1"/>
    <col min="14083" max="14083" width="41.26953125" style="72" customWidth="1"/>
    <col min="14084" max="14092" width="20.7265625" style="72" customWidth="1"/>
    <col min="14093" max="14336" width="9.1796875" style="72"/>
    <col min="14337" max="14337" width="12" style="72" customWidth="1"/>
    <col min="14338" max="14338" width="16.453125" style="72" bestFit="1" customWidth="1"/>
    <col min="14339" max="14339" width="41.26953125" style="72" customWidth="1"/>
    <col min="14340" max="14348" width="20.7265625" style="72" customWidth="1"/>
    <col min="14349" max="14592" width="9.1796875" style="72"/>
    <col min="14593" max="14593" width="12" style="72" customWidth="1"/>
    <col min="14594" max="14594" width="16.453125" style="72" bestFit="1" customWidth="1"/>
    <col min="14595" max="14595" width="41.26953125" style="72" customWidth="1"/>
    <col min="14596" max="14604" width="20.7265625" style="72" customWidth="1"/>
    <col min="14605" max="14848" width="9.1796875" style="72"/>
    <col min="14849" max="14849" width="12" style="72" customWidth="1"/>
    <col min="14850" max="14850" width="16.453125" style="72" bestFit="1" customWidth="1"/>
    <col min="14851" max="14851" width="41.26953125" style="72" customWidth="1"/>
    <col min="14852" max="14860" width="20.7265625" style="72" customWidth="1"/>
    <col min="14861" max="15104" width="9.1796875" style="72"/>
    <col min="15105" max="15105" width="12" style="72" customWidth="1"/>
    <col min="15106" max="15106" width="16.453125" style="72" bestFit="1" customWidth="1"/>
    <col min="15107" max="15107" width="41.26953125" style="72" customWidth="1"/>
    <col min="15108" max="15116" width="20.7265625" style="72" customWidth="1"/>
    <col min="15117" max="15360" width="9.1796875" style="72"/>
    <col min="15361" max="15361" width="12" style="72" customWidth="1"/>
    <col min="15362" max="15362" width="16.453125" style="72" bestFit="1" customWidth="1"/>
    <col min="15363" max="15363" width="41.26953125" style="72" customWidth="1"/>
    <col min="15364" max="15372" width="20.7265625" style="72" customWidth="1"/>
    <col min="15373" max="15616" width="9.1796875" style="72"/>
    <col min="15617" max="15617" width="12" style="72" customWidth="1"/>
    <col min="15618" max="15618" width="16.453125" style="72" bestFit="1" customWidth="1"/>
    <col min="15619" max="15619" width="41.26953125" style="72" customWidth="1"/>
    <col min="15620" max="15628" width="20.7265625" style="72" customWidth="1"/>
    <col min="15629" max="15872" width="9.1796875" style="72"/>
    <col min="15873" max="15873" width="12" style="72" customWidth="1"/>
    <col min="15874" max="15874" width="16.453125" style="72" bestFit="1" customWidth="1"/>
    <col min="15875" max="15875" width="41.26953125" style="72" customWidth="1"/>
    <col min="15876" max="15884" width="20.7265625" style="72" customWidth="1"/>
    <col min="15885" max="16128" width="9.1796875" style="72"/>
    <col min="16129" max="16129" width="12" style="72" customWidth="1"/>
    <col min="16130" max="16130" width="16.453125" style="72" bestFit="1" customWidth="1"/>
    <col min="16131" max="16131" width="41.26953125" style="72" customWidth="1"/>
    <col min="16132" max="16140" width="20.7265625" style="72" customWidth="1"/>
    <col min="16141" max="16384" width="9.1796875" style="72"/>
  </cols>
  <sheetData>
    <row r="1" spans="2:12" ht="20">
      <c r="B1" s="26" t="str">
        <f>[6]Cover!C22</f>
        <v>Endeavour Energy</v>
      </c>
      <c r="C1" s="219"/>
      <c r="D1" s="219"/>
      <c r="E1" s="219"/>
      <c r="F1" s="219"/>
      <c r="G1" s="219"/>
      <c r="H1" s="219"/>
      <c r="I1" s="219"/>
      <c r="J1" s="219"/>
      <c r="K1" s="219"/>
      <c r="L1" s="219"/>
    </row>
    <row r="2" spans="2:12" ht="20">
      <c r="B2" s="732" t="s">
        <v>447</v>
      </c>
      <c r="C2" s="732"/>
      <c r="D2" s="733"/>
    </row>
    <row r="3" spans="2:12" ht="20">
      <c r="B3" s="418" t="str">
        <f>Cover!C26</f>
        <v>2012-13</v>
      </c>
    </row>
    <row r="4" spans="2:12" ht="12.75" customHeight="1">
      <c r="B4" s="71"/>
    </row>
    <row r="5" spans="2:12" ht="66.75" customHeight="1">
      <c r="B5" s="689" t="s">
        <v>295</v>
      </c>
      <c r="C5" s="690"/>
    </row>
    <row r="6" spans="2:12" ht="12.75" customHeight="1">
      <c r="B6" s="71"/>
    </row>
    <row r="7" spans="2:12" ht="19.5" customHeight="1">
      <c r="B7" s="663" t="s">
        <v>296</v>
      </c>
      <c r="C7" s="663"/>
      <c r="D7" s="663"/>
      <c r="E7" s="663"/>
    </row>
    <row r="8" spans="2:12" ht="13">
      <c r="B8" s="304"/>
      <c r="C8" s="305"/>
      <c r="D8" s="306"/>
      <c r="E8" s="306"/>
      <c r="F8" s="307"/>
      <c r="G8" s="307"/>
      <c r="H8" s="308"/>
      <c r="I8" s="308"/>
      <c r="J8" s="309"/>
      <c r="K8" s="309"/>
      <c r="L8" s="309"/>
    </row>
    <row r="9" spans="2:12" ht="52">
      <c r="B9" s="273" t="s">
        <v>95</v>
      </c>
      <c r="C9" s="274" t="s">
        <v>96</v>
      </c>
      <c r="D9" s="275" t="s">
        <v>193</v>
      </c>
      <c r="E9" s="275" t="s">
        <v>192</v>
      </c>
      <c r="F9" s="276" t="s">
        <v>235</v>
      </c>
      <c r="G9" s="734" t="s">
        <v>190</v>
      </c>
      <c r="H9" s="735"/>
      <c r="I9" s="736"/>
      <c r="J9" s="277" t="s">
        <v>189</v>
      </c>
      <c r="K9" s="276" t="s">
        <v>188</v>
      </c>
      <c r="L9" s="278" t="s">
        <v>187</v>
      </c>
    </row>
    <row r="10" spans="2:12" ht="13">
      <c r="B10" s="273"/>
      <c r="C10" s="274"/>
      <c r="D10" s="275"/>
      <c r="E10" s="275"/>
      <c r="F10" s="276"/>
      <c r="G10" s="276" t="s">
        <v>275</v>
      </c>
      <c r="H10" s="276" t="s">
        <v>276</v>
      </c>
      <c r="I10" s="279" t="s">
        <v>277</v>
      </c>
      <c r="J10" s="277" t="s">
        <v>97</v>
      </c>
      <c r="K10" s="276"/>
      <c r="L10" s="278"/>
    </row>
    <row r="11" spans="2:12" ht="13">
      <c r="B11" s="280"/>
      <c r="C11" s="281" t="s">
        <v>297</v>
      </c>
      <c r="D11" s="35" t="s">
        <v>98</v>
      </c>
      <c r="E11" s="35" t="s">
        <v>98</v>
      </c>
      <c r="F11" s="35" t="s">
        <v>98</v>
      </c>
      <c r="G11" s="35" t="s">
        <v>98</v>
      </c>
      <c r="H11" s="35" t="s">
        <v>98</v>
      </c>
      <c r="I11" s="35"/>
      <c r="J11" s="35" t="s">
        <v>98</v>
      </c>
      <c r="K11" s="35" t="s">
        <v>98</v>
      </c>
      <c r="L11" s="35" t="s">
        <v>98</v>
      </c>
    </row>
    <row r="12" spans="2:12">
      <c r="B12" s="282"/>
      <c r="C12" s="283" t="s">
        <v>279</v>
      </c>
      <c r="D12" s="503">
        <v>9206.1642086751453</v>
      </c>
      <c r="E12" s="503"/>
      <c r="F12" s="503">
        <v>9206.1642086751453</v>
      </c>
      <c r="G12" s="503">
        <v>0</v>
      </c>
      <c r="H12" s="503">
        <v>9206.1642086751453</v>
      </c>
      <c r="I12" s="285" t="e">
        <f t="shared" ref="I12:I17" si="0">(H12-G12)/G12</f>
        <v>#DIV/0!</v>
      </c>
      <c r="J12" s="284"/>
      <c r="K12" s="286"/>
      <c r="L12" s="284"/>
    </row>
    <row r="13" spans="2:12" ht="10.5" customHeight="1">
      <c r="B13" s="282"/>
      <c r="C13" s="287" t="s">
        <v>280</v>
      </c>
      <c r="D13" s="503">
        <v>0</v>
      </c>
      <c r="E13" s="503"/>
      <c r="F13" s="503">
        <v>0</v>
      </c>
      <c r="G13" s="503">
        <v>0</v>
      </c>
      <c r="H13" s="503">
        <v>0</v>
      </c>
      <c r="I13" s="285" t="e">
        <f t="shared" si="0"/>
        <v>#DIV/0!</v>
      </c>
      <c r="J13" s="284"/>
      <c r="K13" s="286"/>
      <c r="L13" s="284"/>
    </row>
    <row r="14" spans="2:12">
      <c r="B14" s="282"/>
      <c r="C14" s="287" t="s">
        <v>281</v>
      </c>
      <c r="D14" s="503">
        <v>17286.192462769002</v>
      </c>
      <c r="E14" s="503"/>
      <c r="F14" s="503">
        <v>17286.192462769002</v>
      </c>
      <c r="G14" s="503">
        <v>0</v>
      </c>
      <c r="H14" s="503">
        <v>17286.192462769002</v>
      </c>
      <c r="I14" s="285" t="e">
        <f t="shared" si="0"/>
        <v>#DIV/0!</v>
      </c>
      <c r="J14" s="284"/>
      <c r="K14" s="286"/>
      <c r="L14" s="284"/>
    </row>
    <row r="15" spans="2:12">
      <c r="B15" s="282"/>
      <c r="C15" s="287" t="s">
        <v>282</v>
      </c>
      <c r="D15" s="503">
        <v>13866.9969566199</v>
      </c>
      <c r="E15" s="503"/>
      <c r="F15" s="503">
        <v>13866.9969566199</v>
      </c>
      <c r="G15" s="503">
        <v>0</v>
      </c>
      <c r="H15" s="503">
        <v>13866.9969566199</v>
      </c>
      <c r="I15" s="285" t="e">
        <f t="shared" si="0"/>
        <v>#DIV/0!</v>
      </c>
      <c r="J15" s="284"/>
      <c r="K15" s="286"/>
      <c r="L15" s="284"/>
    </row>
    <row r="16" spans="2:12">
      <c r="B16" s="282"/>
      <c r="C16" s="287" t="s">
        <v>283</v>
      </c>
      <c r="D16" s="503">
        <v>13886.320113839432</v>
      </c>
      <c r="E16" s="503"/>
      <c r="F16" s="503">
        <v>13886.320113839432</v>
      </c>
      <c r="G16" s="503">
        <v>0</v>
      </c>
      <c r="H16" s="503">
        <v>13886.320113839432</v>
      </c>
      <c r="I16" s="285" t="e">
        <f t="shared" si="0"/>
        <v>#DIV/0!</v>
      </c>
      <c r="J16" s="284"/>
      <c r="K16" s="286"/>
      <c r="L16" s="284"/>
    </row>
    <row r="17" spans="2:12">
      <c r="B17" s="282"/>
      <c r="C17" s="287" t="s">
        <v>298</v>
      </c>
      <c r="D17" s="503">
        <v>8984.6627282949958</v>
      </c>
      <c r="E17" s="503"/>
      <c r="F17" s="503">
        <v>8984.6627282949958</v>
      </c>
      <c r="G17" s="503">
        <v>0</v>
      </c>
      <c r="H17" s="503">
        <v>8984.6627282949958</v>
      </c>
      <c r="I17" s="285" t="e">
        <f t="shared" si="0"/>
        <v>#DIV/0!</v>
      </c>
      <c r="J17" s="284"/>
      <c r="K17" s="286"/>
      <c r="L17" s="284"/>
    </row>
    <row r="18" spans="2:12" ht="13">
      <c r="B18" s="280"/>
      <c r="C18" s="289" t="s">
        <v>110</v>
      </c>
      <c r="D18" s="577">
        <f t="shared" ref="D18:L18" si="1">SUM(D12:D17)</f>
        <v>63230.336470198468</v>
      </c>
      <c r="E18" s="577">
        <f t="shared" si="1"/>
        <v>0</v>
      </c>
      <c r="F18" s="577">
        <f t="shared" si="1"/>
        <v>63230.336470198468</v>
      </c>
      <c r="G18" s="577">
        <f t="shared" si="1"/>
        <v>0</v>
      </c>
      <c r="H18" s="577">
        <f t="shared" si="1"/>
        <v>63230.336470198468</v>
      </c>
      <c r="I18" s="290"/>
      <c r="J18" s="577">
        <f t="shared" si="1"/>
        <v>0</v>
      </c>
      <c r="K18" s="577">
        <f t="shared" si="1"/>
        <v>0</v>
      </c>
      <c r="L18" s="577">
        <f t="shared" si="1"/>
        <v>0</v>
      </c>
    </row>
    <row r="20" spans="2:12" ht="15.5">
      <c r="B20" s="745" t="s">
        <v>299</v>
      </c>
      <c r="C20" s="745"/>
      <c r="D20" s="745"/>
      <c r="E20" s="745"/>
    </row>
    <row r="21" spans="2:12" ht="12.75" customHeight="1">
      <c r="B21" s="298"/>
      <c r="C21" s="298"/>
      <c r="D21" s="298"/>
      <c r="E21" s="298"/>
    </row>
    <row r="22" spans="2:12" ht="25.5" customHeight="1">
      <c r="B22" s="696" t="s">
        <v>300</v>
      </c>
      <c r="C22" s="697"/>
      <c r="D22" s="697"/>
      <c r="E22" s="698"/>
    </row>
    <row r="24" spans="2:12" ht="39">
      <c r="B24" s="299" t="s">
        <v>105</v>
      </c>
      <c r="C24" s="274" t="s">
        <v>96</v>
      </c>
      <c r="D24" s="275" t="s">
        <v>193</v>
      </c>
      <c r="E24" s="275" t="s">
        <v>192</v>
      </c>
      <c r="F24" s="276" t="s">
        <v>235</v>
      </c>
    </row>
    <row r="25" spans="2:12" ht="13">
      <c r="B25" s="273"/>
      <c r="C25" s="274"/>
      <c r="D25" s="599"/>
      <c r="E25" s="600" t="s">
        <v>98</v>
      </c>
      <c r="F25" s="600" t="s">
        <v>98</v>
      </c>
    </row>
    <row r="26" spans="2:12" ht="25">
      <c r="B26" s="282"/>
      <c r="C26" s="536" t="s">
        <v>753</v>
      </c>
      <c r="D26" s="581">
        <v>8983.6336498737182</v>
      </c>
      <c r="E26" s="581">
        <v>0</v>
      </c>
      <c r="F26" s="581">
        <v>8983.6336498737182</v>
      </c>
    </row>
    <row r="27" spans="2:12">
      <c r="B27" s="282"/>
      <c r="C27" s="533"/>
      <c r="D27" s="284"/>
      <c r="E27" s="284"/>
      <c r="F27" s="284"/>
    </row>
    <row r="28" spans="2:12">
      <c r="B28" s="282"/>
      <c r="C28" s="284"/>
      <c r="D28" s="284"/>
      <c r="E28" s="284"/>
      <c r="F28" s="284"/>
    </row>
    <row r="29" spans="2:12">
      <c r="B29" s="282"/>
      <c r="C29" s="284"/>
      <c r="D29" s="284"/>
      <c r="E29" s="284"/>
      <c r="F29" s="284"/>
    </row>
    <row r="30" spans="2:12">
      <c r="B30" s="282"/>
      <c r="C30" s="284"/>
      <c r="D30" s="284"/>
      <c r="E30" s="284"/>
      <c r="F30" s="284"/>
    </row>
    <row r="31" spans="2:12">
      <c r="B31" s="282"/>
      <c r="C31" s="284"/>
      <c r="D31" s="284"/>
      <c r="E31" s="284"/>
      <c r="F31" s="284"/>
    </row>
  </sheetData>
  <mergeCells count="6">
    <mergeCell ref="B22:E22"/>
    <mergeCell ref="B2:D2"/>
    <mergeCell ref="B5:C5"/>
    <mergeCell ref="B7:E7"/>
    <mergeCell ref="G9:I9"/>
    <mergeCell ref="B20:E20"/>
  </mergeCells>
  <pageMargins left="0.35433070866141736" right="0.35433070866141736" top="0.59055118110236227" bottom="0.59055118110236227" header="0.51181102362204722" footer="0.11811023622047245"/>
  <pageSetup paperSize="9" scale="71" fitToHeight="100" orientation="landscape" r:id="rId1"/>
  <headerFooter scaleWithDoc="0" alignWithMargins="0">
    <oddFooter>&amp;L&amp;8&amp;D&amp;C&amp;8&amp; Template: &amp;A
&amp;F&amp;R&amp;8&amp;P of &amp;N</oddFooter>
  </headerFooter>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B1:N86"/>
  <sheetViews>
    <sheetView view="pageBreakPreview" topLeftCell="B5" zoomScale="80" zoomScaleNormal="100" zoomScaleSheetLayoutView="80" workbookViewId="0">
      <selection activeCell="O21" sqref="O21"/>
    </sheetView>
  </sheetViews>
  <sheetFormatPr defaultRowHeight="12.5"/>
  <cols>
    <col min="1" max="1" width="12" style="72" customWidth="1"/>
    <col min="2" max="2" width="16.453125" style="72" bestFit="1" customWidth="1"/>
    <col min="3" max="3" width="49.7265625" style="72" bestFit="1" customWidth="1"/>
    <col min="4" max="14" width="15.7265625" style="72" customWidth="1"/>
    <col min="15" max="15" width="15.26953125" style="72" customWidth="1"/>
    <col min="16" max="16" width="15.1796875" style="72" customWidth="1"/>
    <col min="17" max="17" width="16.453125" style="72" customWidth="1"/>
    <col min="18" max="18" width="13.26953125" style="72" customWidth="1"/>
    <col min="19" max="256" width="9.1796875" style="72"/>
    <col min="257" max="257" width="12" style="72" customWidth="1"/>
    <col min="258" max="258" width="16.453125" style="72" bestFit="1" customWidth="1"/>
    <col min="259" max="259" width="49.7265625" style="72" bestFit="1" customWidth="1"/>
    <col min="260" max="270" width="20.7265625" style="72" customWidth="1"/>
    <col min="271" max="271" width="15.26953125" style="72" customWidth="1"/>
    <col min="272" max="272" width="15.1796875" style="72" customWidth="1"/>
    <col min="273" max="273" width="16.453125" style="72" customWidth="1"/>
    <col min="274" max="274" width="13.26953125" style="72" customWidth="1"/>
    <col min="275" max="512" width="9.1796875" style="72"/>
    <col min="513" max="513" width="12" style="72" customWidth="1"/>
    <col min="514" max="514" width="16.453125" style="72" bestFit="1" customWidth="1"/>
    <col min="515" max="515" width="49.7265625" style="72" bestFit="1" customWidth="1"/>
    <col min="516" max="526" width="20.7265625" style="72" customWidth="1"/>
    <col min="527" max="527" width="15.26953125" style="72" customWidth="1"/>
    <col min="528" max="528" width="15.1796875" style="72" customWidth="1"/>
    <col min="529" max="529" width="16.453125" style="72" customWidth="1"/>
    <col min="530" max="530" width="13.26953125" style="72" customWidth="1"/>
    <col min="531" max="768" width="9.1796875" style="72"/>
    <col min="769" max="769" width="12" style="72" customWidth="1"/>
    <col min="770" max="770" width="16.453125" style="72" bestFit="1" customWidth="1"/>
    <col min="771" max="771" width="49.7265625" style="72" bestFit="1" customWidth="1"/>
    <col min="772" max="782" width="20.7265625" style="72" customWidth="1"/>
    <col min="783" max="783" width="15.26953125" style="72" customWidth="1"/>
    <col min="784" max="784" width="15.1796875" style="72" customWidth="1"/>
    <col min="785" max="785" width="16.453125" style="72" customWidth="1"/>
    <col min="786" max="786" width="13.26953125" style="72" customWidth="1"/>
    <col min="787" max="1024" width="9.1796875" style="72"/>
    <col min="1025" max="1025" width="12" style="72" customWidth="1"/>
    <col min="1026" max="1026" width="16.453125" style="72" bestFit="1" customWidth="1"/>
    <col min="1027" max="1027" width="49.7265625" style="72" bestFit="1" customWidth="1"/>
    <col min="1028" max="1038" width="20.7265625" style="72" customWidth="1"/>
    <col min="1039" max="1039" width="15.26953125" style="72" customWidth="1"/>
    <col min="1040" max="1040" width="15.1796875" style="72" customWidth="1"/>
    <col min="1041" max="1041" width="16.453125" style="72" customWidth="1"/>
    <col min="1042" max="1042" width="13.26953125" style="72" customWidth="1"/>
    <col min="1043" max="1280" width="9.1796875" style="72"/>
    <col min="1281" max="1281" width="12" style="72" customWidth="1"/>
    <col min="1282" max="1282" width="16.453125" style="72" bestFit="1" customWidth="1"/>
    <col min="1283" max="1283" width="49.7265625" style="72" bestFit="1" customWidth="1"/>
    <col min="1284" max="1294" width="20.7265625" style="72" customWidth="1"/>
    <col min="1295" max="1295" width="15.26953125" style="72" customWidth="1"/>
    <col min="1296" max="1296" width="15.1796875" style="72" customWidth="1"/>
    <col min="1297" max="1297" width="16.453125" style="72" customWidth="1"/>
    <col min="1298" max="1298" width="13.26953125" style="72" customWidth="1"/>
    <col min="1299" max="1536" width="9.1796875" style="72"/>
    <col min="1537" max="1537" width="12" style="72" customWidth="1"/>
    <col min="1538" max="1538" width="16.453125" style="72" bestFit="1" customWidth="1"/>
    <col min="1539" max="1539" width="49.7265625" style="72" bestFit="1" customWidth="1"/>
    <col min="1540" max="1550" width="20.7265625" style="72" customWidth="1"/>
    <col min="1551" max="1551" width="15.26953125" style="72" customWidth="1"/>
    <col min="1552" max="1552" width="15.1796875" style="72" customWidth="1"/>
    <col min="1553" max="1553" width="16.453125" style="72" customWidth="1"/>
    <col min="1554" max="1554" width="13.26953125" style="72" customWidth="1"/>
    <col min="1555" max="1792" width="9.1796875" style="72"/>
    <col min="1793" max="1793" width="12" style="72" customWidth="1"/>
    <col min="1794" max="1794" width="16.453125" style="72" bestFit="1" customWidth="1"/>
    <col min="1795" max="1795" width="49.7265625" style="72" bestFit="1" customWidth="1"/>
    <col min="1796" max="1806" width="20.7265625" style="72" customWidth="1"/>
    <col min="1807" max="1807" width="15.26953125" style="72" customWidth="1"/>
    <col min="1808" max="1808" width="15.1796875" style="72" customWidth="1"/>
    <col min="1809" max="1809" width="16.453125" style="72" customWidth="1"/>
    <col min="1810" max="1810" width="13.26953125" style="72" customWidth="1"/>
    <col min="1811" max="2048" width="9.1796875" style="72"/>
    <col min="2049" max="2049" width="12" style="72" customWidth="1"/>
    <col min="2050" max="2050" width="16.453125" style="72" bestFit="1" customWidth="1"/>
    <col min="2051" max="2051" width="49.7265625" style="72" bestFit="1" customWidth="1"/>
    <col min="2052" max="2062" width="20.7265625" style="72" customWidth="1"/>
    <col min="2063" max="2063" width="15.26953125" style="72" customWidth="1"/>
    <col min="2064" max="2064" width="15.1796875" style="72" customWidth="1"/>
    <col min="2065" max="2065" width="16.453125" style="72" customWidth="1"/>
    <col min="2066" max="2066" width="13.26953125" style="72" customWidth="1"/>
    <col min="2067" max="2304" width="9.1796875" style="72"/>
    <col min="2305" max="2305" width="12" style="72" customWidth="1"/>
    <col min="2306" max="2306" width="16.453125" style="72" bestFit="1" customWidth="1"/>
    <col min="2307" max="2307" width="49.7265625" style="72" bestFit="1" customWidth="1"/>
    <col min="2308" max="2318" width="20.7265625" style="72" customWidth="1"/>
    <col min="2319" max="2319" width="15.26953125" style="72" customWidth="1"/>
    <col min="2320" max="2320" width="15.1796875" style="72" customWidth="1"/>
    <col min="2321" max="2321" width="16.453125" style="72" customWidth="1"/>
    <col min="2322" max="2322" width="13.26953125" style="72" customWidth="1"/>
    <col min="2323" max="2560" width="9.1796875" style="72"/>
    <col min="2561" max="2561" width="12" style="72" customWidth="1"/>
    <col min="2562" max="2562" width="16.453125" style="72" bestFit="1" customWidth="1"/>
    <col min="2563" max="2563" width="49.7265625" style="72" bestFit="1" customWidth="1"/>
    <col min="2564" max="2574" width="20.7265625" style="72" customWidth="1"/>
    <col min="2575" max="2575" width="15.26953125" style="72" customWidth="1"/>
    <col min="2576" max="2576" width="15.1796875" style="72" customWidth="1"/>
    <col min="2577" max="2577" width="16.453125" style="72" customWidth="1"/>
    <col min="2578" max="2578" width="13.26953125" style="72" customWidth="1"/>
    <col min="2579" max="2816" width="9.1796875" style="72"/>
    <col min="2817" max="2817" width="12" style="72" customWidth="1"/>
    <col min="2818" max="2818" width="16.453125" style="72" bestFit="1" customWidth="1"/>
    <col min="2819" max="2819" width="49.7265625" style="72" bestFit="1" customWidth="1"/>
    <col min="2820" max="2830" width="20.7265625" style="72" customWidth="1"/>
    <col min="2831" max="2831" width="15.26953125" style="72" customWidth="1"/>
    <col min="2832" max="2832" width="15.1796875" style="72" customWidth="1"/>
    <col min="2833" max="2833" width="16.453125" style="72" customWidth="1"/>
    <col min="2834" max="2834" width="13.26953125" style="72" customWidth="1"/>
    <col min="2835" max="3072" width="9.1796875" style="72"/>
    <col min="3073" max="3073" width="12" style="72" customWidth="1"/>
    <col min="3074" max="3074" width="16.453125" style="72" bestFit="1" customWidth="1"/>
    <col min="3075" max="3075" width="49.7265625" style="72" bestFit="1" customWidth="1"/>
    <col min="3076" max="3086" width="20.7265625" style="72" customWidth="1"/>
    <col min="3087" max="3087" width="15.26953125" style="72" customWidth="1"/>
    <col min="3088" max="3088" width="15.1796875" style="72" customWidth="1"/>
    <col min="3089" max="3089" width="16.453125" style="72" customWidth="1"/>
    <col min="3090" max="3090" width="13.26953125" style="72" customWidth="1"/>
    <col min="3091" max="3328" width="9.1796875" style="72"/>
    <col min="3329" max="3329" width="12" style="72" customWidth="1"/>
    <col min="3330" max="3330" width="16.453125" style="72" bestFit="1" customWidth="1"/>
    <col min="3331" max="3331" width="49.7265625" style="72" bestFit="1" customWidth="1"/>
    <col min="3332" max="3342" width="20.7265625" style="72" customWidth="1"/>
    <col min="3343" max="3343" width="15.26953125" style="72" customWidth="1"/>
    <col min="3344" max="3344" width="15.1796875" style="72" customWidth="1"/>
    <col min="3345" max="3345" width="16.453125" style="72" customWidth="1"/>
    <col min="3346" max="3346" width="13.26953125" style="72" customWidth="1"/>
    <col min="3347" max="3584" width="9.1796875" style="72"/>
    <col min="3585" max="3585" width="12" style="72" customWidth="1"/>
    <col min="3586" max="3586" width="16.453125" style="72" bestFit="1" customWidth="1"/>
    <col min="3587" max="3587" width="49.7265625" style="72" bestFit="1" customWidth="1"/>
    <col min="3588" max="3598" width="20.7265625" style="72" customWidth="1"/>
    <col min="3599" max="3599" width="15.26953125" style="72" customWidth="1"/>
    <col min="3600" max="3600" width="15.1796875" style="72" customWidth="1"/>
    <col min="3601" max="3601" width="16.453125" style="72" customWidth="1"/>
    <col min="3602" max="3602" width="13.26953125" style="72" customWidth="1"/>
    <col min="3603" max="3840" width="9.1796875" style="72"/>
    <col min="3841" max="3841" width="12" style="72" customWidth="1"/>
    <col min="3842" max="3842" width="16.453125" style="72" bestFit="1" customWidth="1"/>
    <col min="3843" max="3843" width="49.7265625" style="72" bestFit="1" customWidth="1"/>
    <col min="3844" max="3854" width="20.7265625" style="72" customWidth="1"/>
    <col min="3855" max="3855" width="15.26953125" style="72" customWidth="1"/>
    <col min="3856" max="3856" width="15.1796875" style="72" customWidth="1"/>
    <col min="3857" max="3857" width="16.453125" style="72" customWidth="1"/>
    <col min="3858" max="3858" width="13.26953125" style="72" customWidth="1"/>
    <col min="3859" max="4096" width="9.1796875" style="72"/>
    <col min="4097" max="4097" width="12" style="72" customWidth="1"/>
    <col min="4098" max="4098" width="16.453125" style="72" bestFit="1" customWidth="1"/>
    <col min="4099" max="4099" width="49.7265625" style="72" bestFit="1" customWidth="1"/>
    <col min="4100" max="4110" width="20.7265625" style="72" customWidth="1"/>
    <col min="4111" max="4111" width="15.26953125" style="72" customWidth="1"/>
    <col min="4112" max="4112" width="15.1796875" style="72" customWidth="1"/>
    <col min="4113" max="4113" width="16.453125" style="72" customWidth="1"/>
    <col min="4114" max="4114" width="13.26953125" style="72" customWidth="1"/>
    <col min="4115" max="4352" width="9.1796875" style="72"/>
    <col min="4353" max="4353" width="12" style="72" customWidth="1"/>
    <col min="4354" max="4354" width="16.453125" style="72" bestFit="1" customWidth="1"/>
    <col min="4355" max="4355" width="49.7265625" style="72" bestFit="1" customWidth="1"/>
    <col min="4356" max="4366" width="20.7265625" style="72" customWidth="1"/>
    <col min="4367" max="4367" width="15.26953125" style="72" customWidth="1"/>
    <col min="4368" max="4368" width="15.1796875" style="72" customWidth="1"/>
    <col min="4369" max="4369" width="16.453125" style="72" customWidth="1"/>
    <col min="4370" max="4370" width="13.26953125" style="72" customWidth="1"/>
    <col min="4371" max="4608" width="9.1796875" style="72"/>
    <col min="4609" max="4609" width="12" style="72" customWidth="1"/>
    <col min="4610" max="4610" width="16.453125" style="72" bestFit="1" customWidth="1"/>
    <col min="4611" max="4611" width="49.7265625" style="72" bestFit="1" customWidth="1"/>
    <col min="4612" max="4622" width="20.7265625" style="72" customWidth="1"/>
    <col min="4623" max="4623" width="15.26953125" style="72" customWidth="1"/>
    <col min="4624" max="4624" width="15.1796875" style="72" customWidth="1"/>
    <col min="4625" max="4625" width="16.453125" style="72" customWidth="1"/>
    <col min="4626" max="4626" width="13.26953125" style="72" customWidth="1"/>
    <col min="4627" max="4864" width="9.1796875" style="72"/>
    <col min="4865" max="4865" width="12" style="72" customWidth="1"/>
    <col min="4866" max="4866" width="16.453125" style="72" bestFit="1" customWidth="1"/>
    <col min="4867" max="4867" width="49.7265625" style="72" bestFit="1" customWidth="1"/>
    <col min="4868" max="4878" width="20.7265625" style="72" customWidth="1"/>
    <col min="4879" max="4879" width="15.26953125" style="72" customWidth="1"/>
    <col min="4880" max="4880" width="15.1796875" style="72" customWidth="1"/>
    <col min="4881" max="4881" width="16.453125" style="72" customWidth="1"/>
    <col min="4882" max="4882" width="13.26953125" style="72" customWidth="1"/>
    <col min="4883" max="5120" width="9.1796875" style="72"/>
    <col min="5121" max="5121" width="12" style="72" customWidth="1"/>
    <col min="5122" max="5122" width="16.453125" style="72" bestFit="1" customWidth="1"/>
    <col min="5123" max="5123" width="49.7265625" style="72" bestFit="1" customWidth="1"/>
    <col min="5124" max="5134" width="20.7265625" style="72" customWidth="1"/>
    <col min="5135" max="5135" width="15.26953125" style="72" customWidth="1"/>
    <col min="5136" max="5136" width="15.1796875" style="72" customWidth="1"/>
    <col min="5137" max="5137" width="16.453125" style="72" customWidth="1"/>
    <col min="5138" max="5138" width="13.26953125" style="72" customWidth="1"/>
    <col min="5139" max="5376" width="9.1796875" style="72"/>
    <col min="5377" max="5377" width="12" style="72" customWidth="1"/>
    <col min="5378" max="5378" width="16.453125" style="72" bestFit="1" customWidth="1"/>
    <col min="5379" max="5379" width="49.7265625" style="72" bestFit="1" customWidth="1"/>
    <col min="5380" max="5390" width="20.7265625" style="72" customWidth="1"/>
    <col min="5391" max="5391" width="15.26953125" style="72" customWidth="1"/>
    <col min="5392" max="5392" width="15.1796875" style="72" customWidth="1"/>
    <col min="5393" max="5393" width="16.453125" style="72" customWidth="1"/>
    <col min="5394" max="5394" width="13.26953125" style="72" customWidth="1"/>
    <col min="5395" max="5632" width="9.1796875" style="72"/>
    <col min="5633" max="5633" width="12" style="72" customWidth="1"/>
    <col min="5634" max="5634" width="16.453125" style="72" bestFit="1" customWidth="1"/>
    <col min="5635" max="5635" width="49.7265625" style="72" bestFit="1" customWidth="1"/>
    <col min="5636" max="5646" width="20.7265625" style="72" customWidth="1"/>
    <col min="5647" max="5647" width="15.26953125" style="72" customWidth="1"/>
    <col min="5648" max="5648" width="15.1796875" style="72" customWidth="1"/>
    <col min="5649" max="5649" width="16.453125" style="72" customWidth="1"/>
    <col min="5650" max="5650" width="13.26953125" style="72" customWidth="1"/>
    <col min="5651" max="5888" width="9.1796875" style="72"/>
    <col min="5889" max="5889" width="12" style="72" customWidth="1"/>
    <col min="5890" max="5890" width="16.453125" style="72" bestFit="1" customWidth="1"/>
    <col min="5891" max="5891" width="49.7265625" style="72" bestFit="1" customWidth="1"/>
    <col min="5892" max="5902" width="20.7265625" style="72" customWidth="1"/>
    <col min="5903" max="5903" width="15.26953125" style="72" customWidth="1"/>
    <col min="5904" max="5904" width="15.1796875" style="72" customWidth="1"/>
    <col min="5905" max="5905" width="16.453125" style="72" customWidth="1"/>
    <col min="5906" max="5906" width="13.26953125" style="72" customWidth="1"/>
    <col min="5907" max="6144" width="9.1796875" style="72"/>
    <col min="6145" max="6145" width="12" style="72" customWidth="1"/>
    <col min="6146" max="6146" width="16.453125" style="72" bestFit="1" customWidth="1"/>
    <col min="6147" max="6147" width="49.7265625" style="72" bestFit="1" customWidth="1"/>
    <col min="6148" max="6158" width="20.7265625" style="72" customWidth="1"/>
    <col min="6159" max="6159" width="15.26953125" style="72" customWidth="1"/>
    <col min="6160" max="6160" width="15.1796875" style="72" customWidth="1"/>
    <col min="6161" max="6161" width="16.453125" style="72" customWidth="1"/>
    <col min="6162" max="6162" width="13.26953125" style="72" customWidth="1"/>
    <col min="6163" max="6400" width="9.1796875" style="72"/>
    <col min="6401" max="6401" width="12" style="72" customWidth="1"/>
    <col min="6402" max="6402" width="16.453125" style="72" bestFit="1" customWidth="1"/>
    <col min="6403" max="6403" width="49.7265625" style="72" bestFit="1" customWidth="1"/>
    <col min="6404" max="6414" width="20.7265625" style="72" customWidth="1"/>
    <col min="6415" max="6415" width="15.26953125" style="72" customWidth="1"/>
    <col min="6416" max="6416" width="15.1796875" style="72" customWidth="1"/>
    <col min="6417" max="6417" width="16.453125" style="72" customWidth="1"/>
    <col min="6418" max="6418" width="13.26953125" style="72" customWidth="1"/>
    <col min="6419" max="6656" width="9.1796875" style="72"/>
    <col min="6657" max="6657" width="12" style="72" customWidth="1"/>
    <col min="6658" max="6658" width="16.453125" style="72" bestFit="1" customWidth="1"/>
    <col min="6659" max="6659" width="49.7265625" style="72" bestFit="1" customWidth="1"/>
    <col min="6660" max="6670" width="20.7265625" style="72" customWidth="1"/>
    <col min="6671" max="6671" width="15.26953125" style="72" customWidth="1"/>
    <col min="6672" max="6672" width="15.1796875" style="72" customWidth="1"/>
    <col min="6673" max="6673" width="16.453125" style="72" customWidth="1"/>
    <col min="6674" max="6674" width="13.26953125" style="72" customWidth="1"/>
    <col min="6675" max="6912" width="9.1796875" style="72"/>
    <col min="6913" max="6913" width="12" style="72" customWidth="1"/>
    <col min="6914" max="6914" width="16.453125" style="72" bestFit="1" customWidth="1"/>
    <col min="6915" max="6915" width="49.7265625" style="72" bestFit="1" customWidth="1"/>
    <col min="6916" max="6926" width="20.7265625" style="72" customWidth="1"/>
    <col min="6927" max="6927" width="15.26953125" style="72" customWidth="1"/>
    <col min="6928" max="6928" width="15.1796875" style="72" customWidth="1"/>
    <col min="6929" max="6929" width="16.453125" style="72" customWidth="1"/>
    <col min="6930" max="6930" width="13.26953125" style="72" customWidth="1"/>
    <col min="6931" max="7168" width="9.1796875" style="72"/>
    <col min="7169" max="7169" width="12" style="72" customWidth="1"/>
    <col min="7170" max="7170" width="16.453125" style="72" bestFit="1" customWidth="1"/>
    <col min="7171" max="7171" width="49.7265625" style="72" bestFit="1" customWidth="1"/>
    <col min="7172" max="7182" width="20.7265625" style="72" customWidth="1"/>
    <col min="7183" max="7183" width="15.26953125" style="72" customWidth="1"/>
    <col min="7184" max="7184" width="15.1796875" style="72" customWidth="1"/>
    <col min="7185" max="7185" width="16.453125" style="72" customWidth="1"/>
    <col min="7186" max="7186" width="13.26953125" style="72" customWidth="1"/>
    <col min="7187" max="7424" width="9.1796875" style="72"/>
    <col min="7425" max="7425" width="12" style="72" customWidth="1"/>
    <col min="7426" max="7426" width="16.453125" style="72" bestFit="1" customWidth="1"/>
    <col min="7427" max="7427" width="49.7265625" style="72" bestFit="1" customWidth="1"/>
    <col min="7428" max="7438" width="20.7265625" style="72" customWidth="1"/>
    <col min="7439" max="7439" width="15.26953125" style="72" customWidth="1"/>
    <col min="7440" max="7440" width="15.1796875" style="72" customWidth="1"/>
    <col min="7441" max="7441" width="16.453125" style="72" customWidth="1"/>
    <col min="7442" max="7442" width="13.26953125" style="72" customWidth="1"/>
    <col min="7443" max="7680" width="9.1796875" style="72"/>
    <col min="7681" max="7681" width="12" style="72" customWidth="1"/>
    <col min="7682" max="7682" width="16.453125" style="72" bestFit="1" customWidth="1"/>
    <col min="7683" max="7683" width="49.7265625" style="72" bestFit="1" customWidth="1"/>
    <col min="7684" max="7694" width="20.7265625" style="72" customWidth="1"/>
    <col min="7695" max="7695" width="15.26953125" style="72" customWidth="1"/>
    <col min="7696" max="7696" width="15.1796875" style="72" customWidth="1"/>
    <col min="7697" max="7697" width="16.453125" style="72" customWidth="1"/>
    <col min="7698" max="7698" width="13.26953125" style="72" customWidth="1"/>
    <col min="7699" max="7936" width="9.1796875" style="72"/>
    <col min="7937" max="7937" width="12" style="72" customWidth="1"/>
    <col min="7938" max="7938" width="16.453125" style="72" bestFit="1" customWidth="1"/>
    <col min="7939" max="7939" width="49.7265625" style="72" bestFit="1" customWidth="1"/>
    <col min="7940" max="7950" width="20.7265625" style="72" customWidth="1"/>
    <col min="7951" max="7951" width="15.26953125" style="72" customWidth="1"/>
    <col min="7952" max="7952" width="15.1796875" style="72" customWidth="1"/>
    <col min="7953" max="7953" width="16.453125" style="72" customWidth="1"/>
    <col min="7954" max="7954" width="13.26953125" style="72" customWidth="1"/>
    <col min="7955" max="8192" width="9.1796875" style="72"/>
    <col min="8193" max="8193" width="12" style="72" customWidth="1"/>
    <col min="8194" max="8194" width="16.453125" style="72" bestFit="1" customWidth="1"/>
    <col min="8195" max="8195" width="49.7265625" style="72" bestFit="1" customWidth="1"/>
    <col min="8196" max="8206" width="20.7265625" style="72" customWidth="1"/>
    <col min="8207" max="8207" width="15.26953125" style="72" customWidth="1"/>
    <col min="8208" max="8208" width="15.1796875" style="72" customWidth="1"/>
    <col min="8209" max="8209" width="16.453125" style="72" customWidth="1"/>
    <col min="8210" max="8210" width="13.26953125" style="72" customWidth="1"/>
    <col min="8211" max="8448" width="9.1796875" style="72"/>
    <col min="8449" max="8449" width="12" style="72" customWidth="1"/>
    <col min="8450" max="8450" width="16.453125" style="72" bestFit="1" customWidth="1"/>
    <col min="8451" max="8451" width="49.7265625" style="72" bestFit="1" customWidth="1"/>
    <col min="8452" max="8462" width="20.7265625" style="72" customWidth="1"/>
    <col min="8463" max="8463" width="15.26953125" style="72" customWidth="1"/>
    <col min="8464" max="8464" width="15.1796875" style="72" customWidth="1"/>
    <col min="8465" max="8465" width="16.453125" style="72" customWidth="1"/>
    <col min="8466" max="8466" width="13.26953125" style="72" customWidth="1"/>
    <col min="8467" max="8704" width="9.1796875" style="72"/>
    <col min="8705" max="8705" width="12" style="72" customWidth="1"/>
    <col min="8706" max="8706" width="16.453125" style="72" bestFit="1" customWidth="1"/>
    <col min="8707" max="8707" width="49.7265625" style="72" bestFit="1" customWidth="1"/>
    <col min="8708" max="8718" width="20.7265625" style="72" customWidth="1"/>
    <col min="8719" max="8719" width="15.26953125" style="72" customWidth="1"/>
    <col min="8720" max="8720" width="15.1796875" style="72" customWidth="1"/>
    <col min="8721" max="8721" width="16.453125" style="72" customWidth="1"/>
    <col min="8722" max="8722" width="13.26953125" style="72" customWidth="1"/>
    <col min="8723" max="8960" width="9.1796875" style="72"/>
    <col min="8961" max="8961" width="12" style="72" customWidth="1"/>
    <col min="8962" max="8962" width="16.453125" style="72" bestFit="1" customWidth="1"/>
    <col min="8963" max="8963" width="49.7265625" style="72" bestFit="1" customWidth="1"/>
    <col min="8964" max="8974" width="20.7265625" style="72" customWidth="1"/>
    <col min="8975" max="8975" width="15.26953125" style="72" customWidth="1"/>
    <col min="8976" max="8976" width="15.1796875" style="72" customWidth="1"/>
    <col min="8977" max="8977" width="16.453125" style="72" customWidth="1"/>
    <col min="8978" max="8978" width="13.26953125" style="72" customWidth="1"/>
    <col min="8979" max="9216" width="9.1796875" style="72"/>
    <col min="9217" max="9217" width="12" style="72" customWidth="1"/>
    <col min="9218" max="9218" width="16.453125" style="72" bestFit="1" customWidth="1"/>
    <col min="9219" max="9219" width="49.7265625" style="72" bestFit="1" customWidth="1"/>
    <col min="9220" max="9230" width="20.7265625" style="72" customWidth="1"/>
    <col min="9231" max="9231" width="15.26953125" style="72" customWidth="1"/>
    <col min="9232" max="9232" width="15.1796875" style="72" customWidth="1"/>
    <col min="9233" max="9233" width="16.453125" style="72" customWidth="1"/>
    <col min="9234" max="9234" width="13.26953125" style="72" customWidth="1"/>
    <col min="9235" max="9472" width="9.1796875" style="72"/>
    <col min="9473" max="9473" width="12" style="72" customWidth="1"/>
    <col min="9474" max="9474" width="16.453125" style="72" bestFit="1" customWidth="1"/>
    <col min="9475" max="9475" width="49.7265625" style="72" bestFit="1" customWidth="1"/>
    <col min="9476" max="9486" width="20.7265625" style="72" customWidth="1"/>
    <col min="9487" max="9487" width="15.26953125" style="72" customWidth="1"/>
    <col min="9488" max="9488" width="15.1796875" style="72" customWidth="1"/>
    <col min="9489" max="9489" width="16.453125" style="72" customWidth="1"/>
    <col min="9490" max="9490" width="13.26953125" style="72" customWidth="1"/>
    <col min="9491" max="9728" width="9.1796875" style="72"/>
    <col min="9729" max="9729" width="12" style="72" customWidth="1"/>
    <col min="9730" max="9730" width="16.453125" style="72" bestFit="1" customWidth="1"/>
    <col min="9731" max="9731" width="49.7265625" style="72" bestFit="1" customWidth="1"/>
    <col min="9732" max="9742" width="20.7265625" style="72" customWidth="1"/>
    <col min="9743" max="9743" width="15.26953125" style="72" customWidth="1"/>
    <col min="9744" max="9744" width="15.1796875" style="72" customWidth="1"/>
    <col min="9745" max="9745" width="16.453125" style="72" customWidth="1"/>
    <col min="9746" max="9746" width="13.26953125" style="72" customWidth="1"/>
    <col min="9747" max="9984" width="9.1796875" style="72"/>
    <col min="9985" max="9985" width="12" style="72" customWidth="1"/>
    <col min="9986" max="9986" width="16.453125" style="72" bestFit="1" customWidth="1"/>
    <col min="9987" max="9987" width="49.7265625" style="72" bestFit="1" customWidth="1"/>
    <col min="9988" max="9998" width="20.7265625" style="72" customWidth="1"/>
    <col min="9999" max="9999" width="15.26953125" style="72" customWidth="1"/>
    <col min="10000" max="10000" width="15.1796875" style="72" customWidth="1"/>
    <col min="10001" max="10001" width="16.453125" style="72" customWidth="1"/>
    <col min="10002" max="10002" width="13.26953125" style="72" customWidth="1"/>
    <col min="10003" max="10240" width="9.1796875" style="72"/>
    <col min="10241" max="10241" width="12" style="72" customWidth="1"/>
    <col min="10242" max="10242" width="16.453125" style="72" bestFit="1" customWidth="1"/>
    <col min="10243" max="10243" width="49.7265625" style="72" bestFit="1" customWidth="1"/>
    <col min="10244" max="10254" width="20.7265625" style="72" customWidth="1"/>
    <col min="10255" max="10255" width="15.26953125" style="72" customWidth="1"/>
    <col min="10256" max="10256" width="15.1796875" style="72" customWidth="1"/>
    <col min="10257" max="10257" width="16.453125" style="72" customWidth="1"/>
    <col min="10258" max="10258" width="13.26953125" style="72" customWidth="1"/>
    <col min="10259" max="10496" width="9.1796875" style="72"/>
    <col min="10497" max="10497" width="12" style="72" customWidth="1"/>
    <col min="10498" max="10498" width="16.453125" style="72" bestFit="1" customWidth="1"/>
    <col min="10499" max="10499" width="49.7265625" style="72" bestFit="1" customWidth="1"/>
    <col min="10500" max="10510" width="20.7265625" style="72" customWidth="1"/>
    <col min="10511" max="10511" width="15.26953125" style="72" customWidth="1"/>
    <col min="10512" max="10512" width="15.1796875" style="72" customWidth="1"/>
    <col min="10513" max="10513" width="16.453125" style="72" customWidth="1"/>
    <col min="10514" max="10514" width="13.26953125" style="72" customWidth="1"/>
    <col min="10515" max="10752" width="9.1796875" style="72"/>
    <col min="10753" max="10753" width="12" style="72" customWidth="1"/>
    <col min="10754" max="10754" width="16.453125" style="72" bestFit="1" customWidth="1"/>
    <col min="10755" max="10755" width="49.7265625" style="72" bestFit="1" customWidth="1"/>
    <col min="10756" max="10766" width="20.7265625" style="72" customWidth="1"/>
    <col min="10767" max="10767" width="15.26953125" style="72" customWidth="1"/>
    <col min="10768" max="10768" width="15.1796875" style="72" customWidth="1"/>
    <col min="10769" max="10769" width="16.453125" style="72" customWidth="1"/>
    <col min="10770" max="10770" width="13.26953125" style="72" customWidth="1"/>
    <col min="10771" max="11008" width="9.1796875" style="72"/>
    <col min="11009" max="11009" width="12" style="72" customWidth="1"/>
    <col min="11010" max="11010" width="16.453125" style="72" bestFit="1" customWidth="1"/>
    <col min="11011" max="11011" width="49.7265625" style="72" bestFit="1" customWidth="1"/>
    <col min="11012" max="11022" width="20.7265625" style="72" customWidth="1"/>
    <col min="11023" max="11023" width="15.26953125" style="72" customWidth="1"/>
    <col min="11024" max="11024" width="15.1796875" style="72" customWidth="1"/>
    <col min="11025" max="11025" width="16.453125" style="72" customWidth="1"/>
    <col min="11026" max="11026" width="13.26953125" style="72" customWidth="1"/>
    <col min="11027" max="11264" width="9.1796875" style="72"/>
    <col min="11265" max="11265" width="12" style="72" customWidth="1"/>
    <col min="11266" max="11266" width="16.453125" style="72" bestFit="1" customWidth="1"/>
    <col min="11267" max="11267" width="49.7265625" style="72" bestFit="1" customWidth="1"/>
    <col min="11268" max="11278" width="20.7265625" style="72" customWidth="1"/>
    <col min="11279" max="11279" width="15.26953125" style="72" customWidth="1"/>
    <col min="11280" max="11280" width="15.1796875" style="72" customWidth="1"/>
    <col min="11281" max="11281" width="16.453125" style="72" customWidth="1"/>
    <col min="11282" max="11282" width="13.26953125" style="72" customWidth="1"/>
    <col min="11283" max="11520" width="9.1796875" style="72"/>
    <col min="11521" max="11521" width="12" style="72" customWidth="1"/>
    <col min="11522" max="11522" width="16.453125" style="72" bestFit="1" customWidth="1"/>
    <col min="11523" max="11523" width="49.7265625" style="72" bestFit="1" customWidth="1"/>
    <col min="11524" max="11534" width="20.7265625" style="72" customWidth="1"/>
    <col min="11535" max="11535" width="15.26953125" style="72" customWidth="1"/>
    <col min="11536" max="11536" width="15.1796875" style="72" customWidth="1"/>
    <col min="11537" max="11537" width="16.453125" style="72" customWidth="1"/>
    <col min="11538" max="11538" width="13.26953125" style="72" customWidth="1"/>
    <col min="11539" max="11776" width="9.1796875" style="72"/>
    <col min="11777" max="11777" width="12" style="72" customWidth="1"/>
    <col min="11778" max="11778" width="16.453125" style="72" bestFit="1" customWidth="1"/>
    <col min="11779" max="11779" width="49.7265625" style="72" bestFit="1" customWidth="1"/>
    <col min="11780" max="11790" width="20.7265625" style="72" customWidth="1"/>
    <col min="11791" max="11791" width="15.26953125" style="72" customWidth="1"/>
    <col min="11792" max="11792" width="15.1796875" style="72" customWidth="1"/>
    <col min="11793" max="11793" width="16.453125" style="72" customWidth="1"/>
    <col min="11794" max="11794" width="13.26953125" style="72" customWidth="1"/>
    <col min="11795" max="12032" width="9.1796875" style="72"/>
    <col min="12033" max="12033" width="12" style="72" customWidth="1"/>
    <col min="12034" max="12034" width="16.453125" style="72" bestFit="1" customWidth="1"/>
    <col min="12035" max="12035" width="49.7265625" style="72" bestFit="1" customWidth="1"/>
    <col min="12036" max="12046" width="20.7265625" style="72" customWidth="1"/>
    <col min="12047" max="12047" width="15.26953125" style="72" customWidth="1"/>
    <col min="12048" max="12048" width="15.1796875" style="72" customWidth="1"/>
    <col min="12049" max="12049" width="16.453125" style="72" customWidth="1"/>
    <col min="12050" max="12050" width="13.26953125" style="72" customWidth="1"/>
    <col min="12051" max="12288" width="9.1796875" style="72"/>
    <col min="12289" max="12289" width="12" style="72" customWidth="1"/>
    <col min="12290" max="12290" width="16.453125" style="72" bestFit="1" customWidth="1"/>
    <col min="12291" max="12291" width="49.7265625" style="72" bestFit="1" customWidth="1"/>
    <col min="12292" max="12302" width="20.7265625" style="72" customWidth="1"/>
    <col min="12303" max="12303" width="15.26953125" style="72" customWidth="1"/>
    <col min="12304" max="12304" width="15.1796875" style="72" customWidth="1"/>
    <col min="12305" max="12305" width="16.453125" style="72" customWidth="1"/>
    <col min="12306" max="12306" width="13.26953125" style="72" customWidth="1"/>
    <col min="12307" max="12544" width="9.1796875" style="72"/>
    <col min="12545" max="12545" width="12" style="72" customWidth="1"/>
    <col min="12546" max="12546" width="16.453125" style="72" bestFit="1" customWidth="1"/>
    <col min="12547" max="12547" width="49.7265625" style="72" bestFit="1" customWidth="1"/>
    <col min="12548" max="12558" width="20.7265625" style="72" customWidth="1"/>
    <col min="12559" max="12559" width="15.26953125" style="72" customWidth="1"/>
    <col min="12560" max="12560" width="15.1796875" style="72" customWidth="1"/>
    <col min="12561" max="12561" width="16.453125" style="72" customWidth="1"/>
    <col min="12562" max="12562" width="13.26953125" style="72" customWidth="1"/>
    <col min="12563" max="12800" width="9.1796875" style="72"/>
    <col min="12801" max="12801" width="12" style="72" customWidth="1"/>
    <col min="12802" max="12802" width="16.453125" style="72" bestFit="1" customWidth="1"/>
    <col min="12803" max="12803" width="49.7265625" style="72" bestFit="1" customWidth="1"/>
    <col min="12804" max="12814" width="20.7265625" style="72" customWidth="1"/>
    <col min="12815" max="12815" width="15.26953125" style="72" customWidth="1"/>
    <col min="12816" max="12816" width="15.1796875" style="72" customWidth="1"/>
    <col min="12817" max="12817" width="16.453125" style="72" customWidth="1"/>
    <col min="12818" max="12818" width="13.26953125" style="72" customWidth="1"/>
    <col min="12819" max="13056" width="9.1796875" style="72"/>
    <col min="13057" max="13057" width="12" style="72" customWidth="1"/>
    <col min="13058" max="13058" width="16.453125" style="72" bestFit="1" customWidth="1"/>
    <col min="13059" max="13059" width="49.7265625" style="72" bestFit="1" customWidth="1"/>
    <col min="13060" max="13070" width="20.7265625" style="72" customWidth="1"/>
    <col min="13071" max="13071" width="15.26953125" style="72" customWidth="1"/>
    <col min="13072" max="13072" width="15.1796875" style="72" customWidth="1"/>
    <col min="13073" max="13073" width="16.453125" style="72" customWidth="1"/>
    <col min="13074" max="13074" width="13.26953125" style="72" customWidth="1"/>
    <col min="13075" max="13312" width="9.1796875" style="72"/>
    <col min="13313" max="13313" width="12" style="72" customWidth="1"/>
    <col min="13314" max="13314" width="16.453125" style="72" bestFit="1" customWidth="1"/>
    <col min="13315" max="13315" width="49.7265625" style="72" bestFit="1" customWidth="1"/>
    <col min="13316" max="13326" width="20.7265625" style="72" customWidth="1"/>
    <col min="13327" max="13327" width="15.26953125" style="72" customWidth="1"/>
    <col min="13328" max="13328" width="15.1796875" style="72" customWidth="1"/>
    <col min="13329" max="13329" width="16.453125" style="72" customWidth="1"/>
    <col min="13330" max="13330" width="13.26953125" style="72" customWidth="1"/>
    <col min="13331" max="13568" width="9.1796875" style="72"/>
    <col min="13569" max="13569" width="12" style="72" customWidth="1"/>
    <col min="13570" max="13570" width="16.453125" style="72" bestFit="1" customWidth="1"/>
    <col min="13571" max="13571" width="49.7265625" style="72" bestFit="1" customWidth="1"/>
    <col min="13572" max="13582" width="20.7265625" style="72" customWidth="1"/>
    <col min="13583" max="13583" width="15.26953125" style="72" customWidth="1"/>
    <col min="13584" max="13584" width="15.1796875" style="72" customWidth="1"/>
    <col min="13585" max="13585" width="16.453125" style="72" customWidth="1"/>
    <col min="13586" max="13586" width="13.26953125" style="72" customWidth="1"/>
    <col min="13587" max="13824" width="9.1796875" style="72"/>
    <col min="13825" max="13825" width="12" style="72" customWidth="1"/>
    <col min="13826" max="13826" width="16.453125" style="72" bestFit="1" customWidth="1"/>
    <col min="13827" max="13827" width="49.7265625" style="72" bestFit="1" customWidth="1"/>
    <col min="13828" max="13838" width="20.7265625" style="72" customWidth="1"/>
    <col min="13839" max="13839" width="15.26953125" style="72" customWidth="1"/>
    <col min="13840" max="13840" width="15.1796875" style="72" customWidth="1"/>
    <col min="13841" max="13841" width="16.453125" style="72" customWidth="1"/>
    <col min="13842" max="13842" width="13.26953125" style="72" customWidth="1"/>
    <col min="13843" max="14080" width="9.1796875" style="72"/>
    <col min="14081" max="14081" width="12" style="72" customWidth="1"/>
    <col min="14082" max="14082" width="16.453125" style="72" bestFit="1" customWidth="1"/>
    <col min="14083" max="14083" width="49.7265625" style="72" bestFit="1" customWidth="1"/>
    <col min="14084" max="14094" width="20.7265625" style="72" customWidth="1"/>
    <col min="14095" max="14095" width="15.26953125" style="72" customWidth="1"/>
    <col min="14096" max="14096" width="15.1796875" style="72" customWidth="1"/>
    <col min="14097" max="14097" width="16.453125" style="72" customWidth="1"/>
    <col min="14098" max="14098" width="13.26953125" style="72" customWidth="1"/>
    <col min="14099" max="14336" width="9.1796875" style="72"/>
    <col min="14337" max="14337" width="12" style="72" customWidth="1"/>
    <col min="14338" max="14338" width="16.453125" style="72" bestFit="1" customWidth="1"/>
    <col min="14339" max="14339" width="49.7265625" style="72" bestFit="1" customWidth="1"/>
    <col min="14340" max="14350" width="20.7265625" style="72" customWidth="1"/>
    <col min="14351" max="14351" width="15.26953125" style="72" customWidth="1"/>
    <col min="14352" max="14352" width="15.1796875" style="72" customWidth="1"/>
    <col min="14353" max="14353" width="16.453125" style="72" customWidth="1"/>
    <col min="14354" max="14354" width="13.26953125" style="72" customWidth="1"/>
    <col min="14355" max="14592" width="9.1796875" style="72"/>
    <col min="14593" max="14593" width="12" style="72" customWidth="1"/>
    <col min="14594" max="14594" width="16.453125" style="72" bestFit="1" customWidth="1"/>
    <col min="14595" max="14595" width="49.7265625" style="72" bestFit="1" customWidth="1"/>
    <col min="14596" max="14606" width="20.7265625" style="72" customWidth="1"/>
    <col min="14607" max="14607" width="15.26953125" style="72" customWidth="1"/>
    <col min="14608" max="14608" width="15.1796875" style="72" customWidth="1"/>
    <col min="14609" max="14609" width="16.453125" style="72" customWidth="1"/>
    <col min="14610" max="14610" width="13.26953125" style="72" customWidth="1"/>
    <col min="14611" max="14848" width="9.1796875" style="72"/>
    <col min="14849" max="14849" width="12" style="72" customWidth="1"/>
    <col min="14850" max="14850" width="16.453125" style="72" bestFit="1" customWidth="1"/>
    <col min="14851" max="14851" width="49.7265625" style="72" bestFit="1" customWidth="1"/>
    <col min="14852" max="14862" width="20.7265625" style="72" customWidth="1"/>
    <col min="14863" max="14863" width="15.26953125" style="72" customWidth="1"/>
    <col min="14864" max="14864" width="15.1796875" style="72" customWidth="1"/>
    <col min="14865" max="14865" width="16.453125" style="72" customWidth="1"/>
    <col min="14866" max="14866" width="13.26953125" style="72" customWidth="1"/>
    <col min="14867" max="15104" width="9.1796875" style="72"/>
    <col min="15105" max="15105" width="12" style="72" customWidth="1"/>
    <col min="15106" max="15106" width="16.453125" style="72" bestFit="1" customWidth="1"/>
    <col min="15107" max="15107" width="49.7265625" style="72" bestFit="1" customWidth="1"/>
    <col min="15108" max="15118" width="20.7265625" style="72" customWidth="1"/>
    <col min="15119" max="15119" width="15.26953125" style="72" customWidth="1"/>
    <col min="15120" max="15120" width="15.1796875" style="72" customWidth="1"/>
    <col min="15121" max="15121" width="16.453125" style="72" customWidth="1"/>
    <col min="15122" max="15122" width="13.26953125" style="72" customWidth="1"/>
    <col min="15123" max="15360" width="9.1796875" style="72"/>
    <col min="15361" max="15361" width="12" style="72" customWidth="1"/>
    <col min="15362" max="15362" width="16.453125" style="72" bestFit="1" customWidth="1"/>
    <col min="15363" max="15363" width="49.7265625" style="72" bestFit="1" customWidth="1"/>
    <col min="15364" max="15374" width="20.7265625" style="72" customWidth="1"/>
    <col min="15375" max="15375" width="15.26953125" style="72" customWidth="1"/>
    <col min="15376" max="15376" width="15.1796875" style="72" customWidth="1"/>
    <col min="15377" max="15377" width="16.453125" style="72" customWidth="1"/>
    <col min="15378" max="15378" width="13.26953125" style="72" customWidth="1"/>
    <col min="15379" max="15616" width="9.1796875" style="72"/>
    <col min="15617" max="15617" width="12" style="72" customWidth="1"/>
    <col min="15618" max="15618" width="16.453125" style="72" bestFit="1" customWidth="1"/>
    <col min="15619" max="15619" width="49.7265625" style="72" bestFit="1" customWidth="1"/>
    <col min="15620" max="15630" width="20.7265625" style="72" customWidth="1"/>
    <col min="15631" max="15631" width="15.26953125" style="72" customWidth="1"/>
    <col min="15632" max="15632" width="15.1796875" style="72" customWidth="1"/>
    <col min="15633" max="15633" width="16.453125" style="72" customWidth="1"/>
    <col min="15634" max="15634" width="13.26953125" style="72" customWidth="1"/>
    <col min="15635" max="15872" width="9.1796875" style="72"/>
    <col min="15873" max="15873" width="12" style="72" customWidth="1"/>
    <col min="15874" max="15874" width="16.453125" style="72" bestFit="1" customWidth="1"/>
    <col min="15875" max="15875" width="49.7265625" style="72" bestFit="1" customWidth="1"/>
    <col min="15876" max="15886" width="20.7265625" style="72" customWidth="1"/>
    <col min="15887" max="15887" width="15.26953125" style="72" customWidth="1"/>
    <col min="15888" max="15888" width="15.1796875" style="72" customWidth="1"/>
    <col min="15889" max="15889" width="16.453125" style="72" customWidth="1"/>
    <col min="15890" max="15890" width="13.26953125" style="72" customWidth="1"/>
    <col min="15891" max="16128" width="9.1796875" style="72"/>
    <col min="16129" max="16129" width="12" style="72" customWidth="1"/>
    <col min="16130" max="16130" width="16.453125" style="72" bestFit="1" customWidth="1"/>
    <col min="16131" max="16131" width="49.7265625" style="72" bestFit="1" customWidth="1"/>
    <col min="16132" max="16142" width="20.7265625" style="72" customWidth="1"/>
    <col min="16143" max="16143" width="15.26953125" style="72" customWidth="1"/>
    <col min="16144" max="16144" width="15.1796875" style="72" customWidth="1"/>
    <col min="16145" max="16145" width="16.453125" style="72" customWidth="1"/>
    <col min="16146" max="16146" width="13.26953125" style="72" customWidth="1"/>
    <col min="16147" max="16384" width="9.1796875" style="72"/>
  </cols>
  <sheetData>
    <row r="1" spans="2:14" ht="20">
      <c r="B1" s="26" t="str">
        <f>[6]Cover!C22</f>
        <v>Endeavour Energy</v>
      </c>
      <c r="C1" s="219"/>
      <c r="D1" s="219"/>
      <c r="E1" s="219"/>
      <c r="F1" s="219"/>
      <c r="G1" s="219"/>
      <c r="H1" s="219"/>
      <c r="I1" s="219"/>
      <c r="J1" s="219"/>
      <c r="K1" s="219"/>
      <c r="L1" s="219"/>
      <c r="M1" s="219"/>
    </row>
    <row r="2" spans="2:14" ht="20">
      <c r="B2" s="310" t="s">
        <v>301</v>
      </c>
      <c r="C2" s="310"/>
    </row>
    <row r="3" spans="2:14" ht="20">
      <c r="B3" s="418" t="str">
        <f>Cover!C26</f>
        <v>2012-13</v>
      </c>
    </row>
    <row r="4" spans="2:14" ht="20">
      <c r="B4" s="71"/>
    </row>
    <row r="5" spans="2:14" ht="57.75" customHeight="1">
      <c r="B5" s="760" t="s">
        <v>302</v>
      </c>
      <c r="C5" s="761"/>
    </row>
    <row r="6" spans="2:14" ht="20">
      <c r="B6" s="71"/>
    </row>
    <row r="7" spans="2:14" ht="15.5">
      <c r="B7" s="73" t="s">
        <v>303</v>
      </c>
    </row>
    <row r="8" spans="2:14" ht="13">
      <c r="B8" s="304"/>
      <c r="C8" s="305"/>
      <c r="D8" s="306"/>
      <c r="E8" s="306"/>
      <c r="F8" s="307"/>
      <c r="G8" s="307"/>
      <c r="H8" s="308"/>
      <c r="I8" s="308"/>
      <c r="J8" s="308"/>
      <c r="K8" s="311"/>
      <c r="L8" s="309"/>
      <c r="M8" s="309"/>
    </row>
    <row r="9" spans="2:14" ht="52">
      <c r="B9" s="273" t="s">
        <v>95</v>
      </c>
      <c r="C9" s="274" t="s">
        <v>96</v>
      </c>
      <c r="D9" s="275" t="s">
        <v>193</v>
      </c>
      <c r="E9" s="275" t="s">
        <v>192</v>
      </c>
      <c r="F9" s="276" t="s">
        <v>235</v>
      </c>
      <c r="G9" s="734" t="s">
        <v>190</v>
      </c>
      <c r="H9" s="762"/>
      <c r="I9" s="762"/>
      <c r="J9" s="735"/>
      <c r="K9" s="736"/>
      <c r="L9" s="277" t="s">
        <v>189</v>
      </c>
      <c r="M9" s="276" t="s">
        <v>188</v>
      </c>
      <c r="N9" s="278" t="s">
        <v>187</v>
      </c>
    </row>
    <row r="10" spans="2:14" ht="26">
      <c r="B10" s="273"/>
      <c r="C10" s="274"/>
      <c r="D10" s="275"/>
      <c r="E10" s="275"/>
      <c r="F10" s="276"/>
      <c r="G10" s="276" t="s">
        <v>275</v>
      </c>
      <c r="H10" s="276" t="s">
        <v>276</v>
      </c>
      <c r="I10" s="279" t="s">
        <v>277</v>
      </c>
      <c r="J10" s="312" t="s">
        <v>304</v>
      </c>
      <c r="K10" s="276" t="s">
        <v>305</v>
      </c>
      <c r="L10" s="277" t="s">
        <v>97</v>
      </c>
      <c r="M10" s="276"/>
      <c r="N10" s="278"/>
    </row>
    <row r="11" spans="2:14" ht="13">
      <c r="B11" s="280"/>
      <c r="C11" s="313" t="s">
        <v>306</v>
      </c>
      <c r="D11" s="35" t="s">
        <v>98</v>
      </c>
      <c r="E11" s="35" t="s">
        <v>98</v>
      </c>
      <c r="F11" s="35" t="s">
        <v>98</v>
      </c>
      <c r="G11" s="35" t="s">
        <v>98</v>
      </c>
      <c r="H11" s="35" t="s">
        <v>98</v>
      </c>
      <c r="I11" s="35"/>
      <c r="J11" s="35" t="s">
        <v>98</v>
      </c>
      <c r="K11" s="35" t="s">
        <v>98</v>
      </c>
      <c r="L11" s="35" t="s">
        <v>98</v>
      </c>
      <c r="M11" s="35" t="s">
        <v>98</v>
      </c>
      <c r="N11" s="35" t="s">
        <v>98</v>
      </c>
    </row>
    <row r="12" spans="2:14">
      <c r="B12" s="282"/>
      <c r="C12" s="314" t="s">
        <v>307</v>
      </c>
      <c r="D12" s="611"/>
      <c r="E12" s="611"/>
      <c r="F12" s="503">
        <v>32828.250727731407</v>
      </c>
      <c r="G12" s="503">
        <v>37460.802403116315</v>
      </c>
      <c r="H12" s="503">
        <v>32828.250727731407</v>
      </c>
      <c r="I12" s="285">
        <f>(H12-G12)/G12</f>
        <v>-0.12366397349245066</v>
      </c>
      <c r="J12" s="284"/>
      <c r="K12" s="284"/>
      <c r="L12" s="284"/>
      <c r="M12" s="284"/>
      <c r="N12" s="612"/>
    </row>
    <row r="13" spans="2:14">
      <c r="B13" s="282"/>
      <c r="C13" s="314" t="s">
        <v>308</v>
      </c>
      <c r="D13" s="611">
        <v>0</v>
      </c>
      <c r="E13" s="611"/>
      <c r="F13" s="503">
        <v>0</v>
      </c>
      <c r="G13" s="576" t="s">
        <v>474</v>
      </c>
      <c r="H13" s="503"/>
      <c r="I13" s="285"/>
      <c r="J13" s="284"/>
      <c r="K13" s="284"/>
      <c r="L13" s="284"/>
      <c r="M13" s="284"/>
      <c r="N13" s="612"/>
    </row>
    <row r="14" spans="2:14" ht="13">
      <c r="B14" s="282"/>
      <c r="C14" s="454" t="s">
        <v>309</v>
      </c>
      <c r="D14" s="577">
        <f t="shared" ref="D14:N14" si="0">SUM(D12:D12)</f>
        <v>0</v>
      </c>
      <c r="E14" s="577">
        <f t="shared" si="0"/>
        <v>0</v>
      </c>
      <c r="F14" s="577">
        <f t="shared" si="0"/>
        <v>32828.250727731407</v>
      </c>
      <c r="G14" s="577">
        <f t="shared" si="0"/>
        <v>37460.802403116315</v>
      </c>
      <c r="H14" s="577">
        <f t="shared" si="0"/>
        <v>32828.250727731407</v>
      </c>
      <c r="I14" s="290"/>
      <c r="J14" s="290">
        <f t="shared" si="0"/>
        <v>0</v>
      </c>
      <c r="K14" s="290">
        <f t="shared" si="0"/>
        <v>0</v>
      </c>
      <c r="L14" s="290">
        <f t="shared" si="0"/>
        <v>0</v>
      </c>
      <c r="M14" s="290">
        <f t="shared" si="0"/>
        <v>0</v>
      </c>
      <c r="N14" s="290">
        <f t="shared" si="0"/>
        <v>0</v>
      </c>
    </row>
    <row r="15" spans="2:14" ht="13">
      <c r="B15" s="282"/>
      <c r="C15" s="315" t="s">
        <v>310</v>
      </c>
      <c r="D15" s="578"/>
      <c r="E15" s="578"/>
      <c r="F15" s="578"/>
      <c r="G15" s="578"/>
      <c r="H15" s="578"/>
      <c r="I15" s="316"/>
      <c r="J15" s="316"/>
      <c r="K15" s="316"/>
      <c r="L15" s="316"/>
      <c r="M15" s="316"/>
      <c r="N15" s="316"/>
    </row>
    <row r="16" spans="2:14">
      <c r="B16" s="282"/>
      <c r="C16" s="317" t="s">
        <v>311</v>
      </c>
      <c r="D16" s="611">
        <v>0</v>
      </c>
      <c r="E16" s="611"/>
      <c r="F16" s="503">
        <v>0</v>
      </c>
      <c r="G16" s="576" t="s">
        <v>474</v>
      </c>
      <c r="H16" s="503">
        <v>0</v>
      </c>
      <c r="I16" s="285" t="e">
        <f>(H16-G16)/G16</f>
        <v>#VALUE!</v>
      </c>
      <c r="J16" s="284"/>
      <c r="K16" s="284"/>
      <c r="L16" s="284"/>
      <c r="M16" s="284"/>
      <c r="N16" s="612"/>
    </row>
    <row r="17" spans="2:14">
      <c r="B17" s="282"/>
      <c r="C17" s="317" t="s">
        <v>312</v>
      </c>
      <c r="D17" s="611"/>
      <c r="E17" s="611"/>
      <c r="F17" s="503">
        <v>17816.570780367183</v>
      </c>
      <c r="G17" s="503">
        <v>31010.911783747462</v>
      </c>
      <c r="H17" s="503">
        <v>17816.570780367183</v>
      </c>
      <c r="I17" s="285">
        <f>(H17-G17)/G17</f>
        <v>-0.42547413940583695</v>
      </c>
      <c r="J17" s="284"/>
      <c r="K17" s="284"/>
      <c r="L17" s="284"/>
      <c r="M17" s="284"/>
      <c r="N17" s="612"/>
    </row>
    <row r="18" spans="2:14" ht="12.75" customHeight="1">
      <c r="B18" s="282"/>
      <c r="C18" s="318" t="s">
        <v>313</v>
      </c>
      <c r="D18" s="611"/>
      <c r="E18" s="611"/>
      <c r="F18" s="503">
        <v>7554.3164733325411</v>
      </c>
      <c r="G18" s="503">
        <v>6016.904264273775</v>
      </c>
      <c r="H18" s="503">
        <v>7554.3164733325411</v>
      </c>
      <c r="I18" s="285">
        <f>(H18-G18)/G18</f>
        <v>0.25551548463008955</v>
      </c>
      <c r="J18" s="284"/>
      <c r="K18" s="284"/>
      <c r="L18" s="284"/>
      <c r="M18" s="284"/>
      <c r="N18" s="612"/>
    </row>
    <row r="19" spans="2:14">
      <c r="B19" s="282"/>
      <c r="C19" s="318" t="s">
        <v>314</v>
      </c>
      <c r="D19" s="611"/>
      <c r="E19" s="611"/>
      <c r="F19" s="503">
        <v>0</v>
      </c>
      <c r="G19" s="576" t="s">
        <v>474</v>
      </c>
      <c r="H19" s="503">
        <v>0</v>
      </c>
      <c r="I19" s="285" t="e">
        <f>(H19-G19)/G19</f>
        <v>#VALUE!</v>
      </c>
      <c r="J19" s="284"/>
      <c r="K19" s="284"/>
      <c r="L19" s="284"/>
      <c r="M19" s="284"/>
      <c r="N19" s="612"/>
    </row>
    <row r="20" spans="2:14">
      <c r="B20" s="282"/>
      <c r="C20" s="319" t="s">
        <v>315</v>
      </c>
      <c r="D20" s="611"/>
      <c r="E20" s="611"/>
      <c r="F20" s="503">
        <v>35927.803020505147</v>
      </c>
      <c r="G20" s="503">
        <v>32289.972611070498</v>
      </c>
      <c r="H20" s="503">
        <v>24136.248756068329</v>
      </c>
      <c r="I20" s="285">
        <f>(H20-G20)/G20</f>
        <v>-0.25251566339844755</v>
      </c>
      <c r="J20" s="284"/>
      <c r="K20" s="284"/>
      <c r="L20" s="284">
        <v>11791.55426443682</v>
      </c>
      <c r="M20" s="284"/>
      <c r="N20" s="612"/>
    </row>
    <row r="21" spans="2:14" ht="13">
      <c r="B21" s="320"/>
      <c r="C21" s="321" t="s">
        <v>309</v>
      </c>
      <c r="D21" s="614">
        <f t="shared" ref="D21:N21" si="1">SUM(D16:D20)</f>
        <v>0</v>
      </c>
      <c r="E21" s="614">
        <f t="shared" si="1"/>
        <v>0</v>
      </c>
      <c r="F21" s="577">
        <f t="shared" si="1"/>
        <v>61298.69027420487</v>
      </c>
      <c r="G21" s="577">
        <f t="shared" si="1"/>
        <v>69317.788659091733</v>
      </c>
      <c r="H21" s="577">
        <f t="shared" si="1"/>
        <v>49507.136009768052</v>
      </c>
      <c r="I21" s="290"/>
      <c r="J21" s="290">
        <f t="shared" si="1"/>
        <v>0</v>
      </c>
      <c r="K21" s="290">
        <f t="shared" si="1"/>
        <v>0</v>
      </c>
      <c r="L21" s="290">
        <f t="shared" si="1"/>
        <v>11791.55426443682</v>
      </c>
      <c r="M21" s="290">
        <f t="shared" si="1"/>
        <v>0</v>
      </c>
      <c r="N21" s="615">
        <f t="shared" si="1"/>
        <v>0</v>
      </c>
    </row>
    <row r="22" spans="2:14" ht="13">
      <c r="B22" s="280"/>
      <c r="C22" s="323" t="s">
        <v>110</v>
      </c>
      <c r="D22" s="614">
        <f t="shared" ref="D22:N22" si="2">SUM(D14,D21)</f>
        <v>0</v>
      </c>
      <c r="E22" s="614">
        <f t="shared" si="2"/>
        <v>0</v>
      </c>
      <c r="F22" s="577">
        <f t="shared" si="2"/>
        <v>94126.941001936269</v>
      </c>
      <c r="G22" s="577">
        <f>SUM(G14,G21)</f>
        <v>106778.59106220806</v>
      </c>
      <c r="H22" s="577">
        <f t="shared" si="2"/>
        <v>82335.386737499459</v>
      </c>
      <c r="I22" s="290"/>
      <c r="J22" s="290">
        <f t="shared" si="2"/>
        <v>0</v>
      </c>
      <c r="K22" s="290">
        <f t="shared" si="2"/>
        <v>0</v>
      </c>
      <c r="L22" s="290">
        <f t="shared" si="2"/>
        <v>11791.55426443682</v>
      </c>
      <c r="M22" s="290">
        <f t="shared" si="2"/>
        <v>0</v>
      </c>
      <c r="N22" s="615">
        <f t="shared" si="2"/>
        <v>0</v>
      </c>
    </row>
    <row r="24" spans="2:14" ht="18">
      <c r="B24" s="291" t="s">
        <v>285</v>
      </c>
      <c r="C24" s="292"/>
    </row>
    <row r="26" spans="2:14" ht="13">
      <c r="B26" s="763" t="s">
        <v>286</v>
      </c>
      <c r="C26" s="764"/>
      <c r="D26" s="765"/>
    </row>
    <row r="28" spans="2:14" ht="13">
      <c r="B28" s="296" t="s">
        <v>287</v>
      </c>
      <c r="C28" s="766" t="s">
        <v>288</v>
      </c>
      <c r="D28" s="767"/>
      <c r="E28" s="767"/>
      <c r="F28" s="768"/>
    </row>
    <row r="29" spans="2:14" ht="18.75" customHeight="1">
      <c r="B29" s="534" t="s">
        <v>778</v>
      </c>
      <c r="C29" s="757" t="s">
        <v>779</v>
      </c>
      <c r="D29" s="758"/>
      <c r="E29" s="758"/>
      <c r="F29" s="759"/>
    </row>
    <row r="30" spans="2:14" ht="82.5" customHeight="1">
      <c r="B30" s="534" t="s">
        <v>780</v>
      </c>
      <c r="C30" s="757" t="s">
        <v>783</v>
      </c>
      <c r="D30" s="758"/>
      <c r="E30" s="758"/>
      <c r="F30" s="759"/>
    </row>
    <row r="31" spans="2:14" ht="15.5">
      <c r="B31" s="297"/>
      <c r="C31" s="752"/>
      <c r="D31" s="753"/>
      <c r="E31" s="753"/>
      <c r="F31" s="754"/>
    </row>
    <row r="33" spans="2:6" ht="16.5" customHeight="1">
      <c r="B33" s="271" t="s">
        <v>316</v>
      </c>
    </row>
    <row r="34" spans="2:6" ht="15.5">
      <c r="B34" s="73"/>
    </row>
    <row r="35" spans="2:6" ht="15.5">
      <c r="B35" s="464" t="s">
        <v>317</v>
      </c>
      <c r="C35" s="324"/>
      <c r="D35" s="325"/>
      <c r="E35" s="326"/>
    </row>
    <row r="36" spans="2:6" ht="15.5">
      <c r="B36" s="73"/>
    </row>
    <row r="37" spans="2:6" ht="52">
      <c r="B37" s="273" t="s">
        <v>95</v>
      </c>
      <c r="C37" s="274" t="s">
        <v>96</v>
      </c>
      <c r="D37" s="275" t="s">
        <v>193</v>
      </c>
      <c r="E37" s="275" t="s">
        <v>192</v>
      </c>
      <c r="F37" s="276" t="s">
        <v>235</v>
      </c>
    </row>
    <row r="38" spans="2:6" ht="13">
      <c r="B38" s="273"/>
      <c r="C38" s="274"/>
      <c r="D38" s="275"/>
      <c r="E38" s="35" t="s">
        <v>98</v>
      </c>
      <c r="F38" s="35" t="s">
        <v>98</v>
      </c>
    </row>
    <row r="39" spans="2:6">
      <c r="B39" s="282"/>
      <c r="C39" s="537" t="s">
        <v>754</v>
      </c>
      <c r="D39" s="612"/>
      <c r="E39" s="612"/>
      <c r="F39" s="612"/>
    </row>
    <row r="40" spans="2:6">
      <c r="B40" s="282"/>
      <c r="C40" s="537" t="s">
        <v>755</v>
      </c>
      <c r="D40" s="612"/>
      <c r="E40" s="612"/>
      <c r="F40" s="612"/>
    </row>
    <row r="41" spans="2:6" ht="25">
      <c r="B41" s="282"/>
      <c r="C41" s="536" t="s">
        <v>756</v>
      </c>
      <c r="D41" s="612"/>
      <c r="E41" s="612"/>
      <c r="F41" s="612"/>
    </row>
    <row r="42" spans="2:6" s="409" customFormat="1" ht="25">
      <c r="B42" s="282"/>
      <c r="C42" s="536" t="s">
        <v>757</v>
      </c>
      <c r="D42" s="612"/>
      <c r="E42" s="612"/>
      <c r="F42" s="612"/>
    </row>
    <row r="43" spans="2:6" s="409" customFormat="1" ht="25">
      <c r="B43" s="282"/>
      <c r="C43" s="536" t="s">
        <v>758</v>
      </c>
      <c r="D43" s="612"/>
      <c r="E43" s="612"/>
      <c r="F43" s="612"/>
    </row>
    <row r="44" spans="2:6" s="409" customFormat="1" ht="25">
      <c r="B44" s="282"/>
      <c r="C44" s="536" t="s">
        <v>759</v>
      </c>
      <c r="D44" s="612"/>
      <c r="E44" s="612"/>
      <c r="F44" s="612"/>
    </row>
    <row r="45" spans="2:6" s="409" customFormat="1" ht="25">
      <c r="B45" s="282"/>
      <c r="C45" s="536" t="s">
        <v>760</v>
      </c>
      <c r="D45" s="612"/>
      <c r="E45" s="612"/>
      <c r="F45" s="612"/>
    </row>
    <row r="46" spans="2:6" s="409" customFormat="1" ht="25">
      <c r="B46" s="282"/>
      <c r="C46" s="536" t="s">
        <v>761</v>
      </c>
      <c r="D46" s="612"/>
      <c r="E46" s="612"/>
      <c r="F46" s="612"/>
    </row>
    <row r="47" spans="2:6" s="409" customFormat="1">
      <c r="B47" s="282"/>
      <c r="C47" s="536" t="s">
        <v>762</v>
      </c>
      <c r="D47" s="612"/>
      <c r="E47" s="612"/>
      <c r="F47" s="612"/>
    </row>
    <row r="49" spans="2:12" ht="15.5">
      <c r="B49" s="73" t="s">
        <v>291</v>
      </c>
    </row>
    <row r="50" spans="2:12" ht="15.5">
      <c r="B50" s="73"/>
    </row>
    <row r="51" spans="2:12" ht="15.5">
      <c r="B51" s="464" t="s">
        <v>317</v>
      </c>
      <c r="C51" s="324"/>
      <c r="D51" s="325"/>
      <c r="E51" s="326"/>
    </row>
    <row r="52" spans="2:12" ht="15.5">
      <c r="B52" s="73"/>
    </row>
    <row r="53" spans="2:12" ht="52">
      <c r="B53" s="273" t="s">
        <v>95</v>
      </c>
      <c r="C53" s="274" t="s">
        <v>318</v>
      </c>
      <c r="D53" s="275" t="s">
        <v>193</v>
      </c>
      <c r="E53" s="275" t="s">
        <v>192</v>
      </c>
      <c r="F53" s="276" t="s">
        <v>235</v>
      </c>
      <c r="G53" s="734" t="s">
        <v>190</v>
      </c>
      <c r="H53" s="735"/>
      <c r="I53" s="736"/>
      <c r="J53" s="277" t="s">
        <v>189</v>
      </c>
      <c r="K53" s="276" t="s">
        <v>188</v>
      </c>
      <c r="L53" s="278" t="s">
        <v>187</v>
      </c>
    </row>
    <row r="54" spans="2:12" ht="13">
      <c r="B54" s="273"/>
      <c r="C54" s="274"/>
      <c r="D54" s="275"/>
      <c r="E54" s="35"/>
      <c r="F54" s="35"/>
      <c r="G54" s="276" t="s">
        <v>275</v>
      </c>
      <c r="H54" s="276" t="s">
        <v>276</v>
      </c>
      <c r="I54" s="279" t="s">
        <v>277</v>
      </c>
      <c r="J54" s="277" t="s">
        <v>97</v>
      </c>
      <c r="K54" s="276"/>
      <c r="L54" s="278"/>
    </row>
    <row r="55" spans="2:12" s="409" customFormat="1" ht="13">
      <c r="B55" s="273"/>
      <c r="C55" s="274"/>
      <c r="D55" s="275"/>
      <c r="E55" s="35" t="s">
        <v>98</v>
      </c>
      <c r="F55" s="35" t="s">
        <v>98</v>
      </c>
      <c r="G55" s="35"/>
      <c r="H55" s="35" t="s">
        <v>98</v>
      </c>
      <c r="I55" s="478"/>
      <c r="J55" s="35" t="s">
        <v>98</v>
      </c>
      <c r="K55" s="35" t="s">
        <v>98</v>
      </c>
      <c r="L55" s="35" t="s">
        <v>98</v>
      </c>
    </row>
    <row r="56" spans="2:12">
      <c r="B56" s="282"/>
      <c r="C56" s="579" t="s">
        <v>763</v>
      </c>
      <c r="D56" s="284"/>
      <c r="E56" s="284"/>
      <c r="F56" s="284"/>
      <c r="G56" s="286"/>
      <c r="H56" s="284"/>
      <c r="I56" s="285" t="e">
        <f t="shared" ref="I56:I61" si="3">(H56-G56)/G56</f>
        <v>#DIV/0!</v>
      </c>
      <c r="J56" s="284"/>
      <c r="K56" s="286"/>
      <c r="L56" s="284"/>
    </row>
    <row r="57" spans="2:12">
      <c r="B57" s="282"/>
      <c r="C57" s="284"/>
      <c r="D57" s="284"/>
      <c r="E57" s="284"/>
      <c r="F57" s="284"/>
      <c r="G57" s="286"/>
      <c r="H57" s="284"/>
      <c r="I57" s="285" t="e">
        <f t="shared" si="3"/>
        <v>#DIV/0!</v>
      </c>
      <c r="J57" s="284"/>
      <c r="K57" s="286"/>
      <c r="L57" s="284"/>
    </row>
    <row r="58" spans="2:12">
      <c r="B58" s="282"/>
      <c r="C58" s="284"/>
      <c r="D58" s="284"/>
      <c r="E58" s="284"/>
      <c r="F58" s="284"/>
      <c r="G58" s="286"/>
      <c r="H58" s="284"/>
      <c r="I58" s="285" t="e">
        <f t="shared" si="3"/>
        <v>#DIV/0!</v>
      </c>
      <c r="J58" s="284"/>
      <c r="K58" s="286"/>
      <c r="L58" s="284"/>
    </row>
    <row r="59" spans="2:12">
      <c r="B59" s="282"/>
      <c r="C59" s="284"/>
      <c r="D59" s="284"/>
      <c r="E59" s="284"/>
      <c r="F59" s="284"/>
      <c r="G59" s="286"/>
      <c r="H59" s="284"/>
      <c r="I59" s="285" t="e">
        <f t="shared" si="3"/>
        <v>#DIV/0!</v>
      </c>
      <c r="J59" s="284"/>
      <c r="K59" s="286"/>
      <c r="L59" s="284"/>
    </row>
    <row r="60" spans="2:12">
      <c r="B60" s="282"/>
      <c r="C60" s="284"/>
      <c r="D60" s="284"/>
      <c r="E60" s="284"/>
      <c r="F60" s="284"/>
      <c r="G60" s="286"/>
      <c r="H60" s="284"/>
      <c r="I60" s="285" t="e">
        <f t="shared" si="3"/>
        <v>#DIV/0!</v>
      </c>
      <c r="J60" s="284"/>
      <c r="K60" s="286"/>
      <c r="L60" s="284"/>
    </row>
    <row r="61" spans="2:12">
      <c r="B61" s="282"/>
      <c r="C61" s="284"/>
      <c r="D61" s="284"/>
      <c r="E61" s="284"/>
      <c r="F61" s="284"/>
      <c r="G61" s="286"/>
      <c r="H61" s="284"/>
      <c r="I61" s="285" t="e">
        <f t="shared" si="3"/>
        <v>#DIV/0!</v>
      </c>
      <c r="J61" s="284"/>
      <c r="K61" s="286"/>
      <c r="L61" s="284"/>
    </row>
    <row r="63" spans="2:12" ht="18">
      <c r="B63" s="73" t="s">
        <v>319</v>
      </c>
      <c r="C63" s="327"/>
      <c r="D63" s="327"/>
      <c r="E63" s="327"/>
      <c r="F63" s="327"/>
      <c r="G63" s="327"/>
      <c r="H63" s="327"/>
      <c r="I63" s="327"/>
      <c r="J63" s="327"/>
      <c r="K63" s="327"/>
      <c r="L63" s="327"/>
    </row>
    <row r="64" spans="2:12" ht="18">
      <c r="B64" s="73"/>
      <c r="C64" s="327"/>
      <c r="D64" s="327"/>
      <c r="E64" s="327"/>
      <c r="F64" s="327"/>
      <c r="G64" s="327"/>
      <c r="H64" s="327"/>
      <c r="I64" s="327"/>
      <c r="J64" s="327"/>
      <c r="K64" s="327"/>
      <c r="L64" s="327"/>
    </row>
    <row r="65" spans="2:12" ht="18">
      <c r="B65" s="464" t="s">
        <v>317</v>
      </c>
      <c r="C65" s="324"/>
      <c r="D65" s="325"/>
      <c r="E65" s="326"/>
      <c r="F65" s="327"/>
      <c r="G65" s="327"/>
      <c r="H65" s="327"/>
      <c r="I65" s="327"/>
      <c r="J65" s="327"/>
      <c r="K65" s="327"/>
      <c r="L65" s="327"/>
    </row>
    <row r="66" spans="2:12" ht="12.75" customHeight="1">
      <c r="B66" s="291"/>
      <c r="C66" s="327"/>
      <c r="D66" s="327"/>
      <c r="E66" s="327"/>
      <c r="F66" s="327"/>
      <c r="G66" s="327"/>
      <c r="H66" s="327"/>
      <c r="I66" s="327"/>
      <c r="J66" s="327"/>
      <c r="K66" s="327"/>
      <c r="L66" s="327"/>
    </row>
    <row r="67" spans="2:12" ht="52">
      <c r="B67" s="273" t="s">
        <v>95</v>
      </c>
      <c r="C67" s="274" t="s">
        <v>96</v>
      </c>
      <c r="D67" s="275" t="s">
        <v>193</v>
      </c>
      <c r="E67" s="275" t="s">
        <v>192</v>
      </c>
      <c r="F67" s="276" t="s">
        <v>235</v>
      </c>
      <c r="G67" s="734" t="s">
        <v>190</v>
      </c>
      <c r="H67" s="735"/>
      <c r="I67" s="736"/>
      <c r="J67" s="277" t="s">
        <v>189</v>
      </c>
      <c r="K67" s="276" t="s">
        <v>188</v>
      </c>
      <c r="L67" s="278" t="s">
        <v>187</v>
      </c>
    </row>
    <row r="68" spans="2:12" ht="18.75" customHeight="1">
      <c r="B68" s="328"/>
      <c r="C68" s="329"/>
      <c r="D68" s="275"/>
      <c r="E68" s="275"/>
      <c r="F68" s="276"/>
      <c r="G68" s="276" t="s">
        <v>275</v>
      </c>
      <c r="H68" s="276" t="s">
        <v>276</v>
      </c>
      <c r="I68" s="279" t="s">
        <v>277</v>
      </c>
      <c r="J68" s="277" t="s">
        <v>97</v>
      </c>
      <c r="K68" s="276"/>
      <c r="L68" s="278"/>
    </row>
    <row r="69" spans="2:12" s="409" customFormat="1" ht="13">
      <c r="B69" s="328"/>
      <c r="C69" s="329"/>
      <c r="D69" s="275"/>
      <c r="E69" s="35" t="s">
        <v>98</v>
      </c>
      <c r="F69" s="35" t="s">
        <v>98</v>
      </c>
      <c r="G69" s="276"/>
      <c r="H69" s="35" t="s">
        <v>98</v>
      </c>
      <c r="I69" s="478"/>
      <c r="J69" s="35" t="s">
        <v>98</v>
      </c>
      <c r="K69" s="35" t="s">
        <v>98</v>
      </c>
      <c r="L69" s="35" t="s">
        <v>98</v>
      </c>
    </row>
    <row r="70" spans="2:12">
      <c r="B70" s="282"/>
      <c r="C70" s="579" t="s">
        <v>763</v>
      </c>
      <c r="D70" s="284"/>
      <c r="E70" s="284"/>
      <c r="F70" s="284"/>
      <c r="G70" s="286"/>
      <c r="H70" s="284"/>
      <c r="I70" s="285" t="e">
        <f t="shared" ref="I70:I75" si="4">(H70-G70)/G70</f>
        <v>#DIV/0!</v>
      </c>
      <c r="J70" s="284"/>
      <c r="K70" s="286"/>
      <c r="L70" s="284"/>
    </row>
    <row r="71" spans="2:12">
      <c r="B71" s="282"/>
      <c r="C71" s="284"/>
      <c r="D71" s="284"/>
      <c r="E71" s="284"/>
      <c r="F71" s="284"/>
      <c r="G71" s="286"/>
      <c r="H71" s="284"/>
      <c r="I71" s="285" t="e">
        <f t="shared" si="4"/>
        <v>#DIV/0!</v>
      </c>
      <c r="J71" s="284"/>
      <c r="K71" s="286"/>
      <c r="L71" s="284"/>
    </row>
    <row r="72" spans="2:12">
      <c r="B72" s="282"/>
      <c r="C72" s="284"/>
      <c r="D72" s="284"/>
      <c r="E72" s="284"/>
      <c r="F72" s="284"/>
      <c r="G72" s="286"/>
      <c r="H72" s="284"/>
      <c r="I72" s="285" t="e">
        <f t="shared" si="4"/>
        <v>#DIV/0!</v>
      </c>
      <c r="J72" s="284"/>
      <c r="K72" s="286"/>
      <c r="L72" s="284"/>
    </row>
    <row r="73" spans="2:12">
      <c r="B73" s="282"/>
      <c r="C73" s="284"/>
      <c r="D73" s="284"/>
      <c r="E73" s="284"/>
      <c r="F73" s="284"/>
      <c r="G73" s="286"/>
      <c r="H73" s="284"/>
      <c r="I73" s="285" t="e">
        <f t="shared" si="4"/>
        <v>#DIV/0!</v>
      </c>
      <c r="J73" s="284"/>
      <c r="K73" s="286"/>
      <c r="L73" s="284"/>
    </row>
    <row r="74" spans="2:12">
      <c r="B74" s="282"/>
      <c r="C74" s="284"/>
      <c r="D74" s="284"/>
      <c r="E74" s="284"/>
      <c r="F74" s="284"/>
      <c r="G74" s="286"/>
      <c r="H74" s="284"/>
      <c r="I74" s="285" t="e">
        <f t="shared" si="4"/>
        <v>#DIV/0!</v>
      </c>
      <c r="J74" s="284"/>
      <c r="K74" s="286"/>
      <c r="L74" s="284"/>
    </row>
    <row r="75" spans="2:12">
      <c r="B75" s="282"/>
      <c r="C75" s="284"/>
      <c r="D75" s="284"/>
      <c r="E75" s="284"/>
      <c r="F75" s="284"/>
      <c r="G75" s="286"/>
      <c r="H75" s="284"/>
      <c r="I75" s="285" t="e">
        <f t="shared" si="4"/>
        <v>#DIV/0!</v>
      </c>
      <c r="J75" s="284"/>
      <c r="K75" s="286"/>
      <c r="L75" s="284"/>
    </row>
    <row r="77" spans="2:12" ht="15.75" customHeight="1">
      <c r="B77" s="73" t="s">
        <v>320</v>
      </c>
      <c r="C77" s="327"/>
      <c r="D77" s="73"/>
      <c r="E77" s="327"/>
      <c r="F77" s="73"/>
      <c r="G77" s="327"/>
      <c r="H77" s="327"/>
      <c r="I77" s="327"/>
      <c r="J77" s="327"/>
      <c r="K77" s="73"/>
      <c r="L77" s="327"/>
    </row>
    <row r="78" spans="2:12" ht="15.75" customHeight="1">
      <c r="B78" s="73"/>
      <c r="C78" s="327"/>
      <c r="D78" s="73"/>
      <c r="E78" s="327"/>
      <c r="F78" s="73"/>
      <c r="G78" s="327"/>
      <c r="H78" s="327"/>
      <c r="I78" s="327"/>
      <c r="J78" s="327"/>
      <c r="K78" s="73"/>
      <c r="L78" s="327"/>
    </row>
    <row r="79" spans="2:12" ht="59.25" customHeight="1">
      <c r="B79" s="273" t="s">
        <v>95</v>
      </c>
      <c r="C79" s="330" t="s">
        <v>118</v>
      </c>
      <c r="D79" s="730" t="s">
        <v>321</v>
      </c>
      <c r="E79" s="755"/>
      <c r="F79" s="730"/>
      <c r="G79" s="471" t="s">
        <v>322</v>
      </c>
      <c r="H79" s="471" t="s">
        <v>322</v>
      </c>
      <c r="I79" s="472" t="s">
        <v>323</v>
      </c>
      <c r="J79" s="470" t="s">
        <v>323</v>
      </c>
      <c r="K79" s="331"/>
    </row>
    <row r="80" spans="2:12" ht="26">
      <c r="B80" s="273"/>
      <c r="C80" s="330"/>
      <c r="D80" s="756"/>
      <c r="E80" s="735"/>
      <c r="F80" s="736"/>
      <c r="G80" s="471" t="s">
        <v>324</v>
      </c>
      <c r="H80" s="471" t="s">
        <v>325</v>
      </c>
      <c r="I80" s="471" t="s">
        <v>324</v>
      </c>
      <c r="J80" s="470" t="s">
        <v>325</v>
      </c>
      <c r="K80" s="332"/>
    </row>
    <row r="81" spans="2:11">
      <c r="B81" s="282"/>
      <c r="C81" s="534" t="s">
        <v>763</v>
      </c>
      <c r="D81" s="746"/>
      <c r="E81" s="747"/>
      <c r="F81" s="748"/>
      <c r="G81" s="473"/>
      <c r="H81" s="473"/>
      <c r="I81" s="474"/>
      <c r="J81" s="483"/>
      <c r="K81" s="334"/>
    </row>
    <row r="82" spans="2:11">
      <c r="B82" s="282"/>
      <c r="C82" s="333"/>
      <c r="D82" s="746"/>
      <c r="E82" s="747"/>
      <c r="F82" s="748"/>
      <c r="G82" s="473"/>
      <c r="H82" s="473"/>
      <c r="I82" s="474"/>
      <c r="J82" s="483"/>
      <c r="K82" s="334"/>
    </row>
    <row r="83" spans="2:11">
      <c r="B83" s="282"/>
      <c r="C83" s="333"/>
      <c r="D83" s="746"/>
      <c r="E83" s="747"/>
      <c r="F83" s="748"/>
      <c r="G83" s="473"/>
      <c r="H83" s="473"/>
      <c r="I83" s="474"/>
      <c r="J83" s="483"/>
      <c r="K83" s="334"/>
    </row>
    <row r="84" spans="2:11" ht="13">
      <c r="B84" s="335"/>
      <c r="C84" s="749" t="s">
        <v>106</v>
      </c>
      <c r="D84" s="750"/>
      <c r="E84" s="750"/>
      <c r="F84" s="751"/>
      <c r="G84" s="475">
        <v>0</v>
      </c>
      <c r="H84" s="475">
        <v>0</v>
      </c>
      <c r="I84" s="476">
        <v>0</v>
      </c>
      <c r="J84" s="484">
        <v>0</v>
      </c>
      <c r="K84" s="336"/>
    </row>
    <row r="85" spans="2:11" ht="13">
      <c r="C85" s="337"/>
    </row>
    <row r="86" spans="2:11">
      <c r="D86" s="338"/>
    </row>
  </sheetData>
  <mergeCells count="15">
    <mergeCell ref="B5:C5"/>
    <mergeCell ref="G9:K9"/>
    <mergeCell ref="B26:D26"/>
    <mergeCell ref="C28:F28"/>
    <mergeCell ref="C29:F29"/>
    <mergeCell ref="G53:I53"/>
    <mergeCell ref="G67:I67"/>
    <mergeCell ref="D79:F79"/>
    <mergeCell ref="D80:F80"/>
    <mergeCell ref="C30:F30"/>
    <mergeCell ref="D82:F82"/>
    <mergeCell ref="D81:F81"/>
    <mergeCell ref="C84:F84"/>
    <mergeCell ref="D83:F83"/>
    <mergeCell ref="C31:F31"/>
  </mergeCells>
  <pageMargins left="0.35433070866141736" right="0.35433070866141736" top="0.59055118110236227" bottom="0.59055118110236227" header="0.51181102362204722" footer="0.11811023622047245"/>
  <pageSetup paperSize="9" scale="43" fitToHeight="100" orientation="landscape" r:id="rId1"/>
  <headerFooter scaleWithDoc="0" alignWithMargins="0">
    <oddFooter>&amp;L&amp;8&amp;D&amp;C&amp;8&amp; Template: &amp;A
&amp;F&amp;R&amp;8&amp;P of &amp;N</oddFooter>
  </headerFooter>
  <rowBreaks count="1" manualBreakCount="1">
    <brk id="62" min="1" max="13" man="1"/>
  </rowBreaks>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B1:M40"/>
  <sheetViews>
    <sheetView showGridLines="0" view="pageBreakPreview" topLeftCell="C10" zoomScale="80" zoomScaleNormal="100" zoomScaleSheetLayoutView="80" workbookViewId="0">
      <selection activeCell="H29" sqref="H29"/>
    </sheetView>
  </sheetViews>
  <sheetFormatPr defaultRowHeight="12.5"/>
  <cols>
    <col min="1" max="1" width="12" style="72" customWidth="1"/>
    <col min="2" max="2" width="16.453125" style="72" bestFit="1" customWidth="1"/>
    <col min="3" max="3" width="50.1796875" style="72" bestFit="1" customWidth="1"/>
    <col min="4" max="12" width="15.7265625" style="72" customWidth="1"/>
    <col min="13" max="14" width="20.7265625" style="72" customWidth="1"/>
    <col min="15" max="15" width="15.26953125" style="72" customWidth="1"/>
    <col min="16" max="256" width="9.1796875" style="72"/>
    <col min="257" max="257" width="12" style="72" customWidth="1"/>
    <col min="258" max="258" width="16.453125" style="72" bestFit="1" customWidth="1"/>
    <col min="259" max="259" width="50.1796875" style="72" bestFit="1" customWidth="1"/>
    <col min="260" max="270" width="20.7265625" style="72" customWidth="1"/>
    <col min="271" max="271" width="15.26953125" style="72" customWidth="1"/>
    <col min="272" max="512" width="9.1796875" style="72"/>
    <col min="513" max="513" width="12" style="72" customWidth="1"/>
    <col min="514" max="514" width="16.453125" style="72" bestFit="1" customWidth="1"/>
    <col min="515" max="515" width="50.1796875" style="72" bestFit="1" customWidth="1"/>
    <col min="516" max="526" width="20.7265625" style="72" customWidth="1"/>
    <col min="527" max="527" width="15.26953125" style="72" customWidth="1"/>
    <col min="528" max="768" width="9.1796875" style="72"/>
    <col min="769" max="769" width="12" style="72" customWidth="1"/>
    <col min="770" max="770" width="16.453125" style="72" bestFit="1" customWidth="1"/>
    <col min="771" max="771" width="50.1796875" style="72" bestFit="1" customWidth="1"/>
    <col min="772" max="782" width="20.7265625" style="72" customWidth="1"/>
    <col min="783" max="783" width="15.26953125" style="72" customWidth="1"/>
    <col min="784" max="1024" width="9.1796875" style="72"/>
    <col min="1025" max="1025" width="12" style="72" customWidth="1"/>
    <col min="1026" max="1026" width="16.453125" style="72" bestFit="1" customWidth="1"/>
    <col min="1027" max="1027" width="50.1796875" style="72" bestFit="1" customWidth="1"/>
    <col min="1028" max="1038" width="20.7265625" style="72" customWidth="1"/>
    <col min="1039" max="1039" width="15.26953125" style="72" customWidth="1"/>
    <col min="1040" max="1280" width="9.1796875" style="72"/>
    <col min="1281" max="1281" width="12" style="72" customWidth="1"/>
    <col min="1282" max="1282" width="16.453125" style="72" bestFit="1" customWidth="1"/>
    <col min="1283" max="1283" width="50.1796875" style="72" bestFit="1" customWidth="1"/>
    <col min="1284" max="1294" width="20.7265625" style="72" customWidth="1"/>
    <col min="1295" max="1295" width="15.26953125" style="72" customWidth="1"/>
    <col min="1296" max="1536" width="9.1796875" style="72"/>
    <col min="1537" max="1537" width="12" style="72" customWidth="1"/>
    <col min="1538" max="1538" width="16.453125" style="72" bestFit="1" customWidth="1"/>
    <col min="1539" max="1539" width="50.1796875" style="72" bestFit="1" customWidth="1"/>
    <col min="1540" max="1550" width="20.7265625" style="72" customWidth="1"/>
    <col min="1551" max="1551" width="15.26953125" style="72" customWidth="1"/>
    <col min="1552" max="1792" width="9.1796875" style="72"/>
    <col min="1793" max="1793" width="12" style="72" customWidth="1"/>
    <col min="1794" max="1794" width="16.453125" style="72" bestFit="1" customWidth="1"/>
    <col min="1795" max="1795" width="50.1796875" style="72" bestFit="1" customWidth="1"/>
    <col min="1796" max="1806" width="20.7265625" style="72" customWidth="1"/>
    <col min="1807" max="1807" width="15.26953125" style="72" customWidth="1"/>
    <col min="1808" max="2048" width="9.1796875" style="72"/>
    <col min="2049" max="2049" width="12" style="72" customWidth="1"/>
    <col min="2050" max="2050" width="16.453125" style="72" bestFit="1" customWidth="1"/>
    <col min="2051" max="2051" width="50.1796875" style="72" bestFit="1" customWidth="1"/>
    <col min="2052" max="2062" width="20.7265625" style="72" customWidth="1"/>
    <col min="2063" max="2063" width="15.26953125" style="72" customWidth="1"/>
    <col min="2064" max="2304" width="9.1796875" style="72"/>
    <col min="2305" max="2305" width="12" style="72" customWidth="1"/>
    <col min="2306" max="2306" width="16.453125" style="72" bestFit="1" customWidth="1"/>
    <col min="2307" max="2307" width="50.1796875" style="72" bestFit="1" customWidth="1"/>
    <col min="2308" max="2318" width="20.7265625" style="72" customWidth="1"/>
    <col min="2319" max="2319" width="15.26953125" style="72" customWidth="1"/>
    <col min="2320" max="2560" width="9.1796875" style="72"/>
    <col min="2561" max="2561" width="12" style="72" customWidth="1"/>
    <col min="2562" max="2562" width="16.453125" style="72" bestFit="1" customWidth="1"/>
    <col min="2563" max="2563" width="50.1796875" style="72" bestFit="1" customWidth="1"/>
    <col min="2564" max="2574" width="20.7265625" style="72" customWidth="1"/>
    <col min="2575" max="2575" width="15.26953125" style="72" customWidth="1"/>
    <col min="2576" max="2816" width="9.1796875" style="72"/>
    <col min="2817" max="2817" width="12" style="72" customWidth="1"/>
    <col min="2818" max="2818" width="16.453125" style="72" bestFit="1" customWidth="1"/>
    <col min="2819" max="2819" width="50.1796875" style="72" bestFit="1" customWidth="1"/>
    <col min="2820" max="2830" width="20.7265625" style="72" customWidth="1"/>
    <col min="2831" max="2831" width="15.26953125" style="72" customWidth="1"/>
    <col min="2832" max="3072" width="9.1796875" style="72"/>
    <col min="3073" max="3073" width="12" style="72" customWidth="1"/>
    <col min="3074" max="3074" width="16.453125" style="72" bestFit="1" customWidth="1"/>
    <col min="3075" max="3075" width="50.1796875" style="72" bestFit="1" customWidth="1"/>
    <col min="3076" max="3086" width="20.7265625" style="72" customWidth="1"/>
    <col min="3087" max="3087" width="15.26953125" style="72" customWidth="1"/>
    <col min="3088" max="3328" width="9.1796875" style="72"/>
    <col min="3329" max="3329" width="12" style="72" customWidth="1"/>
    <col min="3330" max="3330" width="16.453125" style="72" bestFit="1" customWidth="1"/>
    <col min="3331" max="3331" width="50.1796875" style="72" bestFit="1" customWidth="1"/>
    <col min="3332" max="3342" width="20.7265625" style="72" customWidth="1"/>
    <col min="3343" max="3343" width="15.26953125" style="72" customWidth="1"/>
    <col min="3344" max="3584" width="9.1796875" style="72"/>
    <col min="3585" max="3585" width="12" style="72" customWidth="1"/>
    <col min="3586" max="3586" width="16.453125" style="72" bestFit="1" customWidth="1"/>
    <col min="3587" max="3587" width="50.1796875" style="72" bestFit="1" customWidth="1"/>
    <col min="3588" max="3598" width="20.7265625" style="72" customWidth="1"/>
    <col min="3599" max="3599" width="15.26953125" style="72" customWidth="1"/>
    <col min="3600" max="3840" width="9.1796875" style="72"/>
    <col min="3841" max="3841" width="12" style="72" customWidth="1"/>
    <col min="3842" max="3842" width="16.453125" style="72" bestFit="1" customWidth="1"/>
    <col min="3843" max="3843" width="50.1796875" style="72" bestFit="1" customWidth="1"/>
    <col min="3844" max="3854" width="20.7265625" style="72" customWidth="1"/>
    <col min="3855" max="3855" width="15.26953125" style="72" customWidth="1"/>
    <col min="3856" max="4096" width="9.1796875" style="72"/>
    <col min="4097" max="4097" width="12" style="72" customWidth="1"/>
    <col min="4098" max="4098" width="16.453125" style="72" bestFit="1" customWidth="1"/>
    <col min="4099" max="4099" width="50.1796875" style="72" bestFit="1" customWidth="1"/>
    <col min="4100" max="4110" width="20.7265625" style="72" customWidth="1"/>
    <col min="4111" max="4111" width="15.26953125" style="72" customWidth="1"/>
    <col min="4112" max="4352" width="9.1796875" style="72"/>
    <col min="4353" max="4353" width="12" style="72" customWidth="1"/>
    <col min="4354" max="4354" width="16.453125" style="72" bestFit="1" customWidth="1"/>
    <col min="4355" max="4355" width="50.1796875" style="72" bestFit="1" customWidth="1"/>
    <col min="4356" max="4366" width="20.7265625" style="72" customWidth="1"/>
    <col min="4367" max="4367" width="15.26953125" style="72" customWidth="1"/>
    <col min="4368" max="4608" width="9.1796875" style="72"/>
    <col min="4609" max="4609" width="12" style="72" customWidth="1"/>
    <col min="4610" max="4610" width="16.453125" style="72" bestFit="1" customWidth="1"/>
    <col min="4611" max="4611" width="50.1796875" style="72" bestFit="1" customWidth="1"/>
    <col min="4612" max="4622" width="20.7265625" style="72" customWidth="1"/>
    <col min="4623" max="4623" width="15.26953125" style="72" customWidth="1"/>
    <col min="4624" max="4864" width="9.1796875" style="72"/>
    <col min="4865" max="4865" width="12" style="72" customWidth="1"/>
    <col min="4866" max="4866" width="16.453125" style="72" bestFit="1" customWidth="1"/>
    <col min="4867" max="4867" width="50.1796875" style="72" bestFit="1" customWidth="1"/>
    <col min="4868" max="4878" width="20.7265625" style="72" customWidth="1"/>
    <col min="4879" max="4879" width="15.26953125" style="72" customWidth="1"/>
    <col min="4880" max="5120" width="9.1796875" style="72"/>
    <col min="5121" max="5121" width="12" style="72" customWidth="1"/>
    <col min="5122" max="5122" width="16.453125" style="72" bestFit="1" customWidth="1"/>
    <col min="5123" max="5123" width="50.1796875" style="72" bestFit="1" customWidth="1"/>
    <col min="5124" max="5134" width="20.7265625" style="72" customWidth="1"/>
    <col min="5135" max="5135" width="15.26953125" style="72" customWidth="1"/>
    <col min="5136" max="5376" width="9.1796875" style="72"/>
    <col min="5377" max="5377" width="12" style="72" customWidth="1"/>
    <col min="5378" max="5378" width="16.453125" style="72" bestFit="1" customWidth="1"/>
    <col min="5379" max="5379" width="50.1796875" style="72" bestFit="1" customWidth="1"/>
    <col min="5380" max="5390" width="20.7265625" style="72" customWidth="1"/>
    <col min="5391" max="5391" width="15.26953125" style="72" customWidth="1"/>
    <col min="5392" max="5632" width="9.1796875" style="72"/>
    <col min="5633" max="5633" width="12" style="72" customWidth="1"/>
    <col min="5634" max="5634" width="16.453125" style="72" bestFit="1" customWidth="1"/>
    <col min="5635" max="5635" width="50.1796875" style="72" bestFit="1" customWidth="1"/>
    <col min="5636" max="5646" width="20.7265625" style="72" customWidth="1"/>
    <col min="5647" max="5647" width="15.26953125" style="72" customWidth="1"/>
    <col min="5648" max="5888" width="9.1796875" style="72"/>
    <col min="5889" max="5889" width="12" style="72" customWidth="1"/>
    <col min="5890" max="5890" width="16.453125" style="72" bestFit="1" customWidth="1"/>
    <col min="5891" max="5891" width="50.1796875" style="72" bestFit="1" customWidth="1"/>
    <col min="5892" max="5902" width="20.7265625" style="72" customWidth="1"/>
    <col min="5903" max="5903" width="15.26953125" style="72" customWidth="1"/>
    <col min="5904" max="6144" width="9.1796875" style="72"/>
    <col min="6145" max="6145" width="12" style="72" customWidth="1"/>
    <col min="6146" max="6146" width="16.453125" style="72" bestFit="1" customWidth="1"/>
    <col min="6147" max="6147" width="50.1796875" style="72" bestFit="1" customWidth="1"/>
    <col min="6148" max="6158" width="20.7265625" style="72" customWidth="1"/>
    <col min="6159" max="6159" width="15.26953125" style="72" customWidth="1"/>
    <col min="6160" max="6400" width="9.1796875" style="72"/>
    <col min="6401" max="6401" width="12" style="72" customWidth="1"/>
    <col min="6402" max="6402" width="16.453125" style="72" bestFit="1" customWidth="1"/>
    <col min="6403" max="6403" width="50.1796875" style="72" bestFit="1" customWidth="1"/>
    <col min="6404" max="6414" width="20.7265625" style="72" customWidth="1"/>
    <col min="6415" max="6415" width="15.26953125" style="72" customWidth="1"/>
    <col min="6416" max="6656" width="9.1796875" style="72"/>
    <col min="6657" max="6657" width="12" style="72" customWidth="1"/>
    <col min="6658" max="6658" width="16.453125" style="72" bestFit="1" customWidth="1"/>
    <col min="6659" max="6659" width="50.1796875" style="72" bestFit="1" customWidth="1"/>
    <col min="6660" max="6670" width="20.7265625" style="72" customWidth="1"/>
    <col min="6671" max="6671" width="15.26953125" style="72" customWidth="1"/>
    <col min="6672" max="6912" width="9.1796875" style="72"/>
    <col min="6913" max="6913" width="12" style="72" customWidth="1"/>
    <col min="6914" max="6914" width="16.453125" style="72" bestFit="1" customWidth="1"/>
    <col min="6915" max="6915" width="50.1796875" style="72" bestFit="1" customWidth="1"/>
    <col min="6916" max="6926" width="20.7265625" style="72" customWidth="1"/>
    <col min="6927" max="6927" width="15.26953125" style="72" customWidth="1"/>
    <col min="6928" max="7168" width="9.1796875" style="72"/>
    <col min="7169" max="7169" width="12" style="72" customWidth="1"/>
    <col min="7170" max="7170" width="16.453125" style="72" bestFit="1" customWidth="1"/>
    <col min="7171" max="7171" width="50.1796875" style="72" bestFit="1" customWidth="1"/>
    <col min="7172" max="7182" width="20.7265625" style="72" customWidth="1"/>
    <col min="7183" max="7183" width="15.26953125" style="72" customWidth="1"/>
    <col min="7184" max="7424" width="9.1796875" style="72"/>
    <col min="7425" max="7425" width="12" style="72" customWidth="1"/>
    <col min="7426" max="7426" width="16.453125" style="72" bestFit="1" customWidth="1"/>
    <col min="7427" max="7427" width="50.1796875" style="72" bestFit="1" customWidth="1"/>
    <col min="7428" max="7438" width="20.7265625" style="72" customWidth="1"/>
    <col min="7439" max="7439" width="15.26953125" style="72" customWidth="1"/>
    <col min="7440" max="7680" width="9.1796875" style="72"/>
    <col min="7681" max="7681" width="12" style="72" customWidth="1"/>
    <col min="7682" max="7682" width="16.453125" style="72" bestFit="1" customWidth="1"/>
    <col min="7683" max="7683" width="50.1796875" style="72" bestFit="1" customWidth="1"/>
    <col min="7684" max="7694" width="20.7265625" style="72" customWidth="1"/>
    <col min="7695" max="7695" width="15.26953125" style="72" customWidth="1"/>
    <col min="7696" max="7936" width="9.1796875" style="72"/>
    <col min="7937" max="7937" width="12" style="72" customWidth="1"/>
    <col min="7938" max="7938" width="16.453125" style="72" bestFit="1" customWidth="1"/>
    <col min="7939" max="7939" width="50.1796875" style="72" bestFit="1" customWidth="1"/>
    <col min="7940" max="7950" width="20.7265625" style="72" customWidth="1"/>
    <col min="7951" max="7951" width="15.26953125" style="72" customWidth="1"/>
    <col min="7952" max="8192" width="9.1796875" style="72"/>
    <col min="8193" max="8193" width="12" style="72" customWidth="1"/>
    <col min="8194" max="8194" width="16.453125" style="72" bestFit="1" customWidth="1"/>
    <col min="8195" max="8195" width="50.1796875" style="72" bestFit="1" customWidth="1"/>
    <col min="8196" max="8206" width="20.7265625" style="72" customWidth="1"/>
    <col min="8207" max="8207" width="15.26953125" style="72" customWidth="1"/>
    <col min="8208" max="8448" width="9.1796875" style="72"/>
    <col min="8449" max="8449" width="12" style="72" customWidth="1"/>
    <col min="8450" max="8450" width="16.453125" style="72" bestFit="1" customWidth="1"/>
    <col min="8451" max="8451" width="50.1796875" style="72" bestFit="1" customWidth="1"/>
    <col min="8452" max="8462" width="20.7265625" style="72" customWidth="1"/>
    <col min="8463" max="8463" width="15.26953125" style="72" customWidth="1"/>
    <col min="8464" max="8704" width="9.1796875" style="72"/>
    <col min="8705" max="8705" width="12" style="72" customWidth="1"/>
    <col min="8706" max="8706" width="16.453125" style="72" bestFit="1" customWidth="1"/>
    <col min="8707" max="8707" width="50.1796875" style="72" bestFit="1" customWidth="1"/>
    <col min="8708" max="8718" width="20.7265625" style="72" customWidth="1"/>
    <col min="8719" max="8719" width="15.26953125" style="72" customWidth="1"/>
    <col min="8720" max="8960" width="9.1796875" style="72"/>
    <col min="8961" max="8961" width="12" style="72" customWidth="1"/>
    <col min="8962" max="8962" width="16.453125" style="72" bestFit="1" customWidth="1"/>
    <col min="8963" max="8963" width="50.1796875" style="72" bestFit="1" customWidth="1"/>
    <col min="8964" max="8974" width="20.7265625" style="72" customWidth="1"/>
    <col min="8975" max="8975" width="15.26953125" style="72" customWidth="1"/>
    <col min="8976" max="9216" width="9.1796875" style="72"/>
    <col min="9217" max="9217" width="12" style="72" customWidth="1"/>
    <col min="9218" max="9218" width="16.453125" style="72" bestFit="1" customWidth="1"/>
    <col min="9219" max="9219" width="50.1796875" style="72" bestFit="1" customWidth="1"/>
    <col min="9220" max="9230" width="20.7265625" style="72" customWidth="1"/>
    <col min="9231" max="9231" width="15.26953125" style="72" customWidth="1"/>
    <col min="9232" max="9472" width="9.1796875" style="72"/>
    <col min="9473" max="9473" width="12" style="72" customWidth="1"/>
    <col min="9474" max="9474" width="16.453125" style="72" bestFit="1" customWidth="1"/>
    <col min="9475" max="9475" width="50.1796875" style="72" bestFit="1" customWidth="1"/>
    <col min="9476" max="9486" width="20.7265625" style="72" customWidth="1"/>
    <col min="9487" max="9487" width="15.26953125" style="72" customWidth="1"/>
    <col min="9488" max="9728" width="9.1796875" style="72"/>
    <col min="9729" max="9729" width="12" style="72" customWidth="1"/>
    <col min="9730" max="9730" width="16.453125" style="72" bestFit="1" customWidth="1"/>
    <col min="9731" max="9731" width="50.1796875" style="72" bestFit="1" customWidth="1"/>
    <col min="9732" max="9742" width="20.7265625" style="72" customWidth="1"/>
    <col min="9743" max="9743" width="15.26953125" style="72" customWidth="1"/>
    <col min="9744" max="9984" width="9.1796875" style="72"/>
    <col min="9985" max="9985" width="12" style="72" customWidth="1"/>
    <col min="9986" max="9986" width="16.453125" style="72" bestFit="1" customWidth="1"/>
    <col min="9987" max="9987" width="50.1796875" style="72" bestFit="1" customWidth="1"/>
    <col min="9988" max="9998" width="20.7265625" style="72" customWidth="1"/>
    <col min="9999" max="9999" width="15.26953125" style="72" customWidth="1"/>
    <col min="10000" max="10240" width="9.1796875" style="72"/>
    <col min="10241" max="10241" width="12" style="72" customWidth="1"/>
    <col min="10242" max="10242" width="16.453125" style="72" bestFit="1" customWidth="1"/>
    <col min="10243" max="10243" width="50.1796875" style="72" bestFit="1" customWidth="1"/>
    <col min="10244" max="10254" width="20.7265625" style="72" customWidth="1"/>
    <col min="10255" max="10255" width="15.26953125" style="72" customWidth="1"/>
    <col min="10256" max="10496" width="9.1796875" style="72"/>
    <col min="10497" max="10497" width="12" style="72" customWidth="1"/>
    <col min="10498" max="10498" width="16.453125" style="72" bestFit="1" customWidth="1"/>
    <col min="10499" max="10499" width="50.1796875" style="72" bestFit="1" customWidth="1"/>
    <col min="10500" max="10510" width="20.7265625" style="72" customWidth="1"/>
    <col min="10511" max="10511" width="15.26953125" style="72" customWidth="1"/>
    <col min="10512" max="10752" width="9.1796875" style="72"/>
    <col min="10753" max="10753" width="12" style="72" customWidth="1"/>
    <col min="10754" max="10754" width="16.453125" style="72" bestFit="1" customWidth="1"/>
    <col min="10755" max="10755" width="50.1796875" style="72" bestFit="1" customWidth="1"/>
    <col min="10756" max="10766" width="20.7265625" style="72" customWidth="1"/>
    <col min="10767" max="10767" width="15.26953125" style="72" customWidth="1"/>
    <col min="10768" max="11008" width="9.1796875" style="72"/>
    <col min="11009" max="11009" width="12" style="72" customWidth="1"/>
    <col min="11010" max="11010" width="16.453125" style="72" bestFit="1" customWidth="1"/>
    <col min="11011" max="11011" width="50.1796875" style="72" bestFit="1" customWidth="1"/>
    <col min="11012" max="11022" width="20.7265625" style="72" customWidth="1"/>
    <col min="11023" max="11023" width="15.26953125" style="72" customWidth="1"/>
    <col min="11024" max="11264" width="9.1796875" style="72"/>
    <col min="11265" max="11265" width="12" style="72" customWidth="1"/>
    <col min="11266" max="11266" width="16.453125" style="72" bestFit="1" customWidth="1"/>
    <col min="11267" max="11267" width="50.1796875" style="72" bestFit="1" customWidth="1"/>
    <col min="11268" max="11278" width="20.7265625" style="72" customWidth="1"/>
    <col min="11279" max="11279" width="15.26953125" style="72" customWidth="1"/>
    <col min="11280" max="11520" width="9.1796875" style="72"/>
    <col min="11521" max="11521" width="12" style="72" customWidth="1"/>
    <col min="11522" max="11522" width="16.453125" style="72" bestFit="1" customWidth="1"/>
    <col min="11523" max="11523" width="50.1796875" style="72" bestFit="1" customWidth="1"/>
    <col min="11524" max="11534" width="20.7265625" style="72" customWidth="1"/>
    <col min="11535" max="11535" width="15.26953125" style="72" customWidth="1"/>
    <col min="11536" max="11776" width="9.1796875" style="72"/>
    <col min="11777" max="11777" width="12" style="72" customWidth="1"/>
    <col min="11778" max="11778" width="16.453125" style="72" bestFit="1" customWidth="1"/>
    <col min="11779" max="11779" width="50.1796875" style="72" bestFit="1" customWidth="1"/>
    <col min="11780" max="11790" width="20.7265625" style="72" customWidth="1"/>
    <col min="11791" max="11791" width="15.26953125" style="72" customWidth="1"/>
    <col min="11792" max="12032" width="9.1796875" style="72"/>
    <col min="12033" max="12033" width="12" style="72" customWidth="1"/>
    <col min="12034" max="12034" width="16.453125" style="72" bestFit="1" customWidth="1"/>
    <col min="12035" max="12035" width="50.1796875" style="72" bestFit="1" customWidth="1"/>
    <col min="12036" max="12046" width="20.7265625" style="72" customWidth="1"/>
    <col min="12047" max="12047" width="15.26953125" style="72" customWidth="1"/>
    <col min="12048" max="12288" width="9.1796875" style="72"/>
    <col min="12289" max="12289" width="12" style="72" customWidth="1"/>
    <col min="12290" max="12290" width="16.453125" style="72" bestFit="1" customWidth="1"/>
    <col min="12291" max="12291" width="50.1796875" style="72" bestFit="1" customWidth="1"/>
    <col min="12292" max="12302" width="20.7265625" style="72" customWidth="1"/>
    <col min="12303" max="12303" width="15.26953125" style="72" customWidth="1"/>
    <col min="12304" max="12544" width="9.1796875" style="72"/>
    <col min="12545" max="12545" width="12" style="72" customWidth="1"/>
    <col min="12546" max="12546" width="16.453125" style="72" bestFit="1" customWidth="1"/>
    <col min="12547" max="12547" width="50.1796875" style="72" bestFit="1" customWidth="1"/>
    <col min="12548" max="12558" width="20.7265625" style="72" customWidth="1"/>
    <col min="12559" max="12559" width="15.26953125" style="72" customWidth="1"/>
    <col min="12560" max="12800" width="9.1796875" style="72"/>
    <col min="12801" max="12801" width="12" style="72" customWidth="1"/>
    <col min="12802" max="12802" width="16.453125" style="72" bestFit="1" customWidth="1"/>
    <col min="12803" max="12803" width="50.1796875" style="72" bestFit="1" customWidth="1"/>
    <col min="12804" max="12814" width="20.7265625" style="72" customWidth="1"/>
    <col min="12815" max="12815" width="15.26953125" style="72" customWidth="1"/>
    <col min="12816" max="13056" width="9.1796875" style="72"/>
    <col min="13057" max="13057" width="12" style="72" customWidth="1"/>
    <col min="13058" max="13058" width="16.453125" style="72" bestFit="1" customWidth="1"/>
    <col min="13059" max="13059" width="50.1796875" style="72" bestFit="1" customWidth="1"/>
    <col min="13060" max="13070" width="20.7265625" style="72" customWidth="1"/>
    <col min="13071" max="13071" width="15.26953125" style="72" customWidth="1"/>
    <col min="13072" max="13312" width="9.1796875" style="72"/>
    <col min="13313" max="13313" width="12" style="72" customWidth="1"/>
    <col min="13314" max="13314" width="16.453125" style="72" bestFit="1" customWidth="1"/>
    <col min="13315" max="13315" width="50.1796875" style="72" bestFit="1" customWidth="1"/>
    <col min="13316" max="13326" width="20.7265625" style="72" customWidth="1"/>
    <col min="13327" max="13327" width="15.26953125" style="72" customWidth="1"/>
    <col min="13328" max="13568" width="9.1796875" style="72"/>
    <col min="13569" max="13569" width="12" style="72" customWidth="1"/>
    <col min="13570" max="13570" width="16.453125" style="72" bestFit="1" customWidth="1"/>
    <col min="13571" max="13571" width="50.1796875" style="72" bestFit="1" customWidth="1"/>
    <col min="13572" max="13582" width="20.7265625" style="72" customWidth="1"/>
    <col min="13583" max="13583" width="15.26953125" style="72" customWidth="1"/>
    <col min="13584" max="13824" width="9.1796875" style="72"/>
    <col min="13825" max="13825" width="12" style="72" customWidth="1"/>
    <col min="13826" max="13826" width="16.453125" style="72" bestFit="1" customWidth="1"/>
    <col min="13827" max="13827" width="50.1796875" style="72" bestFit="1" customWidth="1"/>
    <col min="13828" max="13838" width="20.7265625" style="72" customWidth="1"/>
    <col min="13839" max="13839" width="15.26953125" style="72" customWidth="1"/>
    <col min="13840" max="14080" width="9.1796875" style="72"/>
    <col min="14081" max="14081" width="12" style="72" customWidth="1"/>
    <col min="14082" max="14082" width="16.453125" style="72" bestFit="1" customWidth="1"/>
    <col min="14083" max="14083" width="50.1796875" style="72" bestFit="1" customWidth="1"/>
    <col min="14084" max="14094" width="20.7265625" style="72" customWidth="1"/>
    <col min="14095" max="14095" width="15.26953125" style="72" customWidth="1"/>
    <col min="14096" max="14336" width="9.1796875" style="72"/>
    <col min="14337" max="14337" width="12" style="72" customWidth="1"/>
    <col min="14338" max="14338" width="16.453125" style="72" bestFit="1" customWidth="1"/>
    <col min="14339" max="14339" width="50.1796875" style="72" bestFit="1" customWidth="1"/>
    <col min="14340" max="14350" width="20.7265625" style="72" customWidth="1"/>
    <col min="14351" max="14351" width="15.26953125" style="72" customWidth="1"/>
    <col min="14352" max="14592" width="9.1796875" style="72"/>
    <col min="14593" max="14593" width="12" style="72" customWidth="1"/>
    <col min="14594" max="14594" width="16.453125" style="72" bestFit="1" customWidth="1"/>
    <col min="14595" max="14595" width="50.1796875" style="72" bestFit="1" customWidth="1"/>
    <col min="14596" max="14606" width="20.7265625" style="72" customWidth="1"/>
    <col min="14607" max="14607" width="15.26953125" style="72" customWidth="1"/>
    <col min="14608" max="14848" width="9.1796875" style="72"/>
    <col min="14849" max="14849" width="12" style="72" customWidth="1"/>
    <col min="14850" max="14850" width="16.453125" style="72" bestFit="1" customWidth="1"/>
    <col min="14851" max="14851" width="50.1796875" style="72" bestFit="1" customWidth="1"/>
    <col min="14852" max="14862" width="20.7265625" style="72" customWidth="1"/>
    <col min="14863" max="14863" width="15.26953125" style="72" customWidth="1"/>
    <col min="14864" max="15104" width="9.1796875" style="72"/>
    <col min="15105" max="15105" width="12" style="72" customWidth="1"/>
    <col min="15106" max="15106" width="16.453125" style="72" bestFit="1" customWidth="1"/>
    <col min="15107" max="15107" width="50.1796875" style="72" bestFit="1" customWidth="1"/>
    <col min="15108" max="15118" width="20.7265625" style="72" customWidth="1"/>
    <col min="15119" max="15119" width="15.26953125" style="72" customWidth="1"/>
    <col min="15120" max="15360" width="9.1796875" style="72"/>
    <col min="15361" max="15361" width="12" style="72" customWidth="1"/>
    <col min="15362" max="15362" width="16.453125" style="72" bestFit="1" customWidth="1"/>
    <col min="15363" max="15363" width="50.1796875" style="72" bestFit="1" customWidth="1"/>
    <col min="15364" max="15374" width="20.7265625" style="72" customWidth="1"/>
    <col min="15375" max="15375" width="15.26953125" style="72" customWidth="1"/>
    <col min="15376" max="15616" width="9.1796875" style="72"/>
    <col min="15617" max="15617" width="12" style="72" customWidth="1"/>
    <col min="15618" max="15618" width="16.453125" style="72" bestFit="1" customWidth="1"/>
    <col min="15619" max="15619" width="50.1796875" style="72" bestFit="1" customWidth="1"/>
    <col min="15620" max="15630" width="20.7265625" style="72" customWidth="1"/>
    <col min="15631" max="15631" width="15.26953125" style="72" customWidth="1"/>
    <col min="15632" max="15872" width="9.1796875" style="72"/>
    <col min="15873" max="15873" width="12" style="72" customWidth="1"/>
    <col min="15874" max="15874" width="16.453125" style="72" bestFit="1" customWidth="1"/>
    <col min="15875" max="15875" width="50.1796875" style="72" bestFit="1" customWidth="1"/>
    <col min="15876" max="15886" width="20.7265625" style="72" customWidth="1"/>
    <col min="15887" max="15887" width="15.26953125" style="72" customWidth="1"/>
    <col min="15888" max="16128" width="9.1796875" style="72"/>
    <col min="16129" max="16129" width="12" style="72" customWidth="1"/>
    <col min="16130" max="16130" width="16.453125" style="72" bestFit="1" customWidth="1"/>
    <col min="16131" max="16131" width="50.1796875" style="72" bestFit="1" customWidth="1"/>
    <col min="16132" max="16142" width="20.7265625" style="72" customWidth="1"/>
    <col min="16143" max="16143" width="15.26953125" style="72" customWidth="1"/>
    <col min="16144" max="16384" width="9.1796875" style="72"/>
  </cols>
  <sheetData>
    <row r="1" spans="2:13" ht="20">
      <c r="B1" s="26" t="str">
        <f>[6]Cover!C22</f>
        <v>Endeavour Energy</v>
      </c>
      <c r="C1" s="219"/>
      <c r="D1" s="219"/>
      <c r="E1" s="219"/>
      <c r="F1" s="219"/>
      <c r="G1" s="219"/>
      <c r="H1" s="219"/>
      <c r="I1" s="219"/>
      <c r="J1" s="219"/>
      <c r="K1" s="219"/>
      <c r="L1" s="219"/>
      <c r="M1" s="219"/>
    </row>
    <row r="2" spans="2:13" ht="20">
      <c r="B2" s="310" t="s">
        <v>326</v>
      </c>
      <c r="C2" s="310"/>
    </row>
    <row r="3" spans="2:13" ht="20">
      <c r="B3" s="418" t="str">
        <f>Cover!C26</f>
        <v>2012-13</v>
      </c>
    </row>
    <row r="4" spans="2:13" ht="20">
      <c r="B4" s="71"/>
    </row>
    <row r="5" spans="2:13" ht="68.25" customHeight="1">
      <c r="B5" s="760" t="s">
        <v>327</v>
      </c>
      <c r="C5" s="761"/>
    </row>
    <row r="6" spans="2:13" s="340" customFormat="1">
      <c r="B6" s="339"/>
      <c r="C6" s="339"/>
    </row>
    <row r="7" spans="2:13" ht="15.5">
      <c r="B7" s="73" t="s">
        <v>328</v>
      </c>
    </row>
    <row r="8" spans="2:13" ht="13">
      <c r="B8" s="304"/>
      <c r="C8" s="305"/>
      <c r="D8" s="306"/>
      <c r="E8" s="306"/>
      <c r="F8" s="307"/>
      <c r="G8" s="307"/>
      <c r="H8" s="308"/>
      <c r="I8" s="308"/>
      <c r="J8" s="308"/>
      <c r="K8" s="311"/>
      <c r="L8" s="309"/>
      <c r="M8" s="309"/>
    </row>
    <row r="9" spans="2:13" ht="40.15" customHeight="1">
      <c r="B9" s="273" t="s">
        <v>329</v>
      </c>
      <c r="C9" s="274" t="s">
        <v>96</v>
      </c>
      <c r="D9" s="275" t="s">
        <v>193</v>
      </c>
      <c r="E9" s="275" t="s">
        <v>192</v>
      </c>
      <c r="F9" s="276" t="s">
        <v>235</v>
      </c>
      <c r="G9" s="734" t="s">
        <v>190</v>
      </c>
      <c r="H9" s="735"/>
      <c r="I9" s="736"/>
      <c r="J9" s="277" t="s">
        <v>189</v>
      </c>
      <c r="K9" s="276" t="s">
        <v>188</v>
      </c>
      <c r="L9" s="278" t="s">
        <v>187</v>
      </c>
    </row>
    <row r="10" spans="2:13" ht="13">
      <c r="B10" s="273"/>
      <c r="C10" s="274"/>
      <c r="D10" s="275"/>
      <c r="E10" s="275"/>
      <c r="F10" s="276"/>
      <c r="G10" s="276" t="s">
        <v>275</v>
      </c>
      <c r="H10" s="276" t="s">
        <v>276</v>
      </c>
      <c r="I10" s="279" t="s">
        <v>277</v>
      </c>
      <c r="J10" s="277" t="s">
        <v>97</v>
      </c>
      <c r="K10" s="276"/>
      <c r="L10" s="276"/>
    </row>
    <row r="11" spans="2:13" ht="13">
      <c r="B11" s="280"/>
      <c r="C11" s="313" t="s">
        <v>306</v>
      </c>
      <c r="D11" s="35" t="s">
        <v>98</v>
      </c>
      <c r="E11" s="35" t="s">
        <v>98</v>
      </c>
      <c r="F11" s="35" t="s">
        <v>98</v>
      </c>
      <c r="G11" s="35" t="s">
        <v>98</v>
      </c>
      <c r="H11" s="35" t="s">
        <v>98</v>
      </c>
      <c r="I11" s="35"/>
      <c r="J11" s="35" t="s">
        <v>98</v>
      </c>
      <c r="K11" s="35" t="s">
        <v>98</v>
      </c>
      <c r="L11" s="35" t="s">
        <v>98</v>
      </c>
    </row>
    <row r="12" spans="2:13">
      <c r="B12" s="282"/>
      <c r="C12" s="314" t="s">
        <v>307</v>
      </c>
      <c r="D12" s="503">
        <v>10968.198734518277</v>
      </c>
      <c r="E12" s="503"/>
      <c r="F12" s="503">
        <v>10968.198734518277</v>
      </c>
      <c r="G12" s="503">
        <v>0</v>
      </c>
      <c r="H12" s="503">
        <v>10968.198734518277</v>
      </c>
      <c r="I12" s="582" t="e">
        <f>(H12-G12)/G12</f>
        <v>#DIV/0!</v>
      </c>
      <c r="J12" s="503"/>
      <c r="K12" s="504"/>
      <c r="L12" s="503"/>
    </row>
    <row r="13" spans="2:13">
      <c r="B13" s="282"/>
      <c r="C13" s="314" t="s">
        <v>330</v>
      </c>
      <c r="D13" s="503">
        <v>0</v>
      </c>
      <c r="E13" s="503"/>
      <c r="F13" s="503">
        <v>0</v>
      </c>
      <c r="G13" s="503">
        <v>0</v>
      </c>
      <c r="H13" s="503"/>
      <c r="I13" s="582"/>
      <c r="J13" s="503"/>
      <c r="K13" s="504"/>
      <c r="L13" s="503"/>
    </row>
    <row r="14" spans="2:13" ht="13">
      <c r="B14" s="282"/>
      <c r="C14" s="341" t="s">
        <v>309</v>
      </c>
      <c r="D14" s="577">
        <f t="shared" ref="D14:L14" si="0">SUM(D12:D12)</f>
        <v>10968.198734518277</v>
      </c>
      <c r="E14" s="577">
        <f t="shared" si="0"/>
        <v>0</v>
      </c>
      <c r="F14" s="577">
        <f t="shared" si="0"/>
        <v>10968.198734518277</v>
      </c>
      <c r="G14" s="577">
        <f t="shared" si="0"/>
        <v>0</v>
      </c>
      <c r="H14" s="577">
        <f t="shared" si="0"/>
        <v>10968.198734518277</v>
      </c>
      <c r="I14" s="577"/>
      <c r="J14" s="577">
        <f t="shared" si="0"/>
        <v>0</v>
      </c>
      <c r="K14" s="577">
        <f t="shared" si="0"/>
        <v>0</v>
      </c>
      <c r="L14" s="577">
        <f t="shared" si="0"/>
        <v>0</v>
      </c>
    </row>
    <row r="15" spans="2:13" ht="13">
      <c r="B15" s="282"/>
      <c r="C15" s="315" t="s">
        <v>310</v>
      </c>
      <c r="D15" s="578"/>
      <c r="E15" s="578"/>
      <c r="F15" s="578"/>
      <c r="G15" s="578"/>
      <c r="H15" s="578"/>
      <c r="I15" s="578"/>
      <c r="J15" s="578"/>
      <c r="K15" s="578"/>
      <c r="L15" s="578"/>
    </row>
    <row r="16" spans="2:13">
      <c r="B16" s="282"/>
      <c r="C16" s="317" t="s">
        <v>311</v>
      </c>
      <c r="D16" s="611"/>
      <c r="E16" s="611"/>
      <c r="F16" s="503">
        <v>0</v>
      </c>
      <c r="G16" s="503">
        <v>0</v>
      </c>
      <c r="H16" s="503">
        <v>0</v>
      </c>
      <c r="I16" s="582" t="e">
        <f>(H16-G16)/G16</f>
        <v>#DIV/0!</v>
      </c>
      <c r="J16" s="503"/>
      <c r="K16" s="504"/>
      <c r="L16" s="611"/>
    </row>
    <row r="17" spans="2:12">
      <c r="B17" s="282"/>
      <c r="C17" s="317" t="s">
        <v>312</v>
      </c>
      <c r="D17" s="611"/>
      <c r="E17" s="611"/>
      <c r="F17" s="503">
        <v>5952.6683498125867</v>
      </c>
      <c r="G17" s="503">
        <v>0</v>
      </c>
      <c r="H17" s="503">
        <v>5952.6683498125867</v>
      </c>
      <c r="I17" s="582" t="e">
        <f>(H17-G17)/G17</f>
        <v>#DIV/0!</v>
      </c>
      <c r="J17" s="503"/>
      <c r="K17" s="504"/>
      <c r="L17" s="611"/>
    </row>
    <row r="18" spans="2:12" ht="12.75" customHeight="1">
      <c r="B18" s="282"/>
      <c r="C18" s="318" t="s">
        <v>313</v>
      </c>
      <c r="D18" s="611"/>
      <c r="E18" s="611"/>
      <c r="F18" s="503">
        <v>2523.9616045994067</v>
      </c>
      <c r="G18" s="503">
        <v>0</v>
      </c>
      <c r="H18" s="503">
        <v>2523.9616045994067</v>
      </c>
      <c r="I18" s="582" t="e">
        <f>(H18-G18)/G18</f>
        <v>#DIV/0!</v>
      </c>
      <c r="J18" s="503"/>
      <c r="K18" s="504"/>
      <c r="L18" s="611"/>
    </row>
    <row r="19" spans="2:12">
      <c r="B19" s="282"/>
      <c r="C19" s="318" t="s">
        <v>314</v>
      </c>
      <c r="D19" s="611"/>
      <c r="E19" s="611"/>
      <c r="F19" s="503">
        <v>0</v>
      </c>
      <c r="G19" s="503">
        <v>0</v>
      </c>
      <c r="H19" s="503">
        <v>0</v>
      </c>
      <c r="I19" s="582" t="e">
        <f>(H19-G19)/G19</f>
        <v>#DIV/0!</v>
      </c>
      <c r="J19" s="503"/>
      <c r="K19" s="504"/>
      <c r="L19" s="611"/>
    </row>
    <row r="20" spans="2:12">
      <c r="B20" s="282"/>
      <c r="C20" s="319" t="s">
        <v>331</v>
      </c>
      <c r="D20" s="611"/>
      <c r="E20" s="611"/>
      <c r="F20" s="503">
        <v>11937.15355455713</v>
      </c>
      <c r="G20" s="503">
        <v>0</v>
      </c>
      <c r="H20" s="503">
        <v>7902.0706920884058</v>
      </c>
      <c r="I20" s="582" t="e">
        <f>(H20-G20)/G20</f>
        <v>#DIV/0!</v>
      </c>
      <c r="J20" s="503">
        <v>4035.0828624687233</v>
      </c>
      <c r="K20" s="504"/>
      <c r="L20" s="611"/>
    </row>
    <row r="21" spans="2:12" ht="13">
      <c r="B21" s="282"/>
      <c r="C21" s="321" t="s">
        <v>309</v>
      </c>
      <c r="D21" s="614">
        <f t="shared" ref="D21:L21" si="1">SUM(D16:D20)</f>
        <v>0</v>
      </c>
      <c r="E21" s="614">
        <f t="shared" si="1"/>
        <v>0</v>
      </c>
      <c r="F21" s="577">
        <f t="shared" si="1"/>
        <v>20413.783508969122</v>
      </c>
      <c r="G21" s="577">
        <f t="shared" si="1"/>
        <v>0</v>
      </c>
      <c r="H21" s="577">
        <f t="shared" si="1"/>
        <v>16378.7006465004</v>
      </c>
      <c r="I21" s="577"/>
      <c r="J21" s="577">
        <f t="shared" si="1"/>
        <v>4035.0828624687233</v>
      </c>
      <c r="K21" s="577">
        <f t="shared" si="1"/>
        <v>0</v>
      </c>
      <c r="L21" s="614">
        <f t="shared" si="1"/>
        <v>0</v>
      </c>
    </row>
    <row r="22" spans="2:12">
      <c r="B22" s="320"/>
      <c r="C22" s="322"/>
      <c r="D22" s="616"/>
      <c r="E22" s="616"/>
      <c r="F22" s="583"/>
      <c r="G22" s="584"/>
      <c r="H22" s="584"/>
      <c r="I22" s="584"/>
      <c r="J22" s="583"/>
      <c r="K22" s="583"/>
      <c r="L22" s="616"/>
    </row>
    <row r="23" spans="2:12" ht="13">
      <c r="B23" s="280"/>
      <c r="C23" s="323" t="s">
        <v>110</v>
      </c>
      <c r="D23" s="617">
        <f t="shared" ref="D23:L23" si="2">SUM(D14,D21)</f>
        <v>10968.198734518277</v>
      </c>
      <c r="E23" s="617">
        <f t="shared" si="2"/>
        <v>0</v>
      </c>
      <c r="F23" s="585">
        <f t="shared" si="2"/>
        <v>31381.9822434874</v>
      </c>
      <c r="G23" s="577">
        <f t="shared" si="2"/>
        <v>0</v>
      </c>
      <c r="H23" s="577">
        <f t="shared" si="2"/>
        <v>27346.899381018677</v>
      </c>
      <c r="I23" s="577"/>
      <c r="J23" s="585">
        <f t="shared" si="2"/>
        <v>4035.0828624687233</v>
      </c>
      <c r="K23" s="585">
        <f t="shared" si="2"/>
        <v>0</v>
      </c>
      <c r="L23" s="617">
        <f t="shared" si="2"/>
        <v>0</v>
      </c>
    </row>
    <row r="25" spans="2:12" ht="15.5">
      <c r="B25" s="271" t="s">
        <v>332</v>
      </c>
    </row>
    <row r="26" spans="2:12" ht="15.5">
      <c r="B26" s="73"/>
    </row>
    <row r="27" spans="2:12">
      <c r="B27" s="769" t="s">
        <v>333</v>
      </c>
      <c r="C27" s="770"/>
      <c r="D27" s="770"/>
      <c r="E27" s="770"/>
      <c r="F27" s="770"/>
    </row>
    <row r="28" spans="2:12" s="344" customFormat="1" ht="15.5">
      <c r="B28" s="342"/>
      <c r="C28" s="343"/>
      <c r="D28" s="298"/>
      <c r="E28" s="298"/>
    </row>
    <row r="29" spans="2:12" ht="52">
      <c r="B29" s="273" t="s">
        <v>95</v>
      </c>
      <c r="C29" s="274" t="s">
        <v>96</v>
      </c>
      <c r="D29" s="275" t="s">
        <v>193</v>
      </c>
      <c r="E29" s="275" t="s">
        <v>192</v>
      </c>
      <c r="F29" s="276" t="s">
        <v>235</v>
      </c>
    </row>
    <row r="30" spans="2:12" ht="13">
      <c r="B30" s="273"/>
      <c r="C30" s="274"/>
      <c r="D30" s="275"/>
      <c r="E30" s="35" t="s">
        <v>98</v>
      </c>
      <c r="F30" s="35" t="s">
        <v>98</v>
      </c>
    </row>
    <row r="31" spans="2:12" ht="25">
      <c r="B31" s="282"/>
      <c r="C31" s="580" t="s">
        <v>754</v>
      </c>
      <c r="D31" s="613"/>
      <c r="E31" s="613"/>
      <c r="F31" s="613"/>
    </row>
    <row r="32" spans="2:12" ht="25">
      <c r="B32" s="282"/>
      <c r="C32" s="580" t="s">
        <v>755</v>
      </c>
      <c r="D32" s="613"/>
      <c r="E32" s="613"/>
      <c r="F32" s="613"/>
    </row>
    <row r="33" spans="2:6" ht="25">
      <c r="B33" s="282"/>
      <c r="C33" s="580" t="s">
        <v>756</v>
      </c>
      <c r="D33" s="613"/>
      <c r="E33" s="613"/>
      <c r="F33" s="613"/>
    </row>
    <row r="34" spans="2:6" ht="25">
      <c r="B34" s="282"/>
      <c r="C34" s="580" t="s">
        <v>757</v>
      </c>
      <c r="D34" s="613"/>
      <c r="E34" s="613"/>
      <c r="F34" s="613"/>
    </row>
    <row r="35" spans="2:6" s="409" customFormat="1" ht="25">
      <c r="B35" s="282"/>
      <c r="C35" s="580" t="s">
        <v>758</v>
      </c>
      <c r="D35" s="613"/>
      <c r="E35" s="613"/>
      <c r="F35" s="613"/>
    </row>
    <row r="36" spans="2:6" s="409" customFormat="1" ht="25">
      <c r="B36" s="282"/>
      <c r="C36" s="580" t="s">
        <v>759</v>
      </c>
      <c r="D36" s="613"/>
      <c r="E36" s="613"/>
      <c r="F36" s="613"/>
    </row>
    <row r="37" spans="2:6" s="409" customFormat="1" ht="25">
      <c r="B37" s="282"/>
      <c r="C37" s="580" t="s">
        <v>760</v>
      </c>
      <c r="D37" s="613"/>
      <c r="E37" s="613"/>
      <c r="F37" s="613"/>
    </row>
    <row r="38" spans="2:6" s="409" customFormat="1" ht="25">
      <c r="B38" s="282"/>
      <c r="C38" s="580" t="s">
        <v>761</v>
      </c>
      <c r="D38" s="613"/>
      <c r="E38" s="613"/>
      <c r="F38" s="613"/>
    </row>
    <row r="39" spans="2:6" s="409" customFormat="1">
      <c r="B39" s="282"/>
      <c r="C39" s="580" t="s">
        <v>762</v>
      </c>
      <c r="D39" s="613"/>
      <c r="E39" s="613"/>
      <c r="F39" s="613"/>
    </row>
    <row r="40" spans="2:6" ht="19.5" customHeight="1"/>
  </sheetData>
  <mergeCells count="3">
    <mergeCell ref="B5:C5"/>
    <mergeCell ref="G9:I9"/>
    <mergeCell ref="B27:F27"/>
  </mergeCells>
  <pageMargins left="0.35433070866141736" right="0.35433070866141736" top="0.59055118110236227" bottom="0.59055118110236227" header="0.51181102362204722" footer="0.11811023622047245"/>
  <pageSetup paperSize="9" scale="67" fitToHeight="100" orientation="landscape" r:id="rId1"/>
  <headerFooter scaleWithDoc="0" alignWithMargins="0">
    <oddFooter>&amp;L&amp;8&amp;D&amp;C&amp;8&amp; Template: &amp;A
&amp;F&amp;R&amp;8&amp;P of &amp;N</oddFoot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1:U24"/>
  <sheetViews>
    <sheetView showGridLines="0" view="pageBreakPreview" topLeftCell="A3" zoomScale="80" zoomScaleNormal="100" zoomScaleSheetLayoutView="80" workbookViewId="0">
      <selection activeCell="I7" sqref="I7"/>
    </sheetView>
  </sheetViews>
  <sheetFormatPr defaultRowHeight="12.5"/>
  <cols>
    <col min="1" max="1" width="12" style="72" customWidth="1"/>
    <col min="2" max="2" width="16.453125" style="72" bestFit="1" customWidth="1"/>
    <col min="3" max="3" width="29.54296875" style="72" customWidth="1"/>
    <col min="4" max="17" width="15.7265625" style="72" customWidth="1"/>
    <col min="18" max="18" width="10.81640625" style="72" customWidth="1"/>
    <col min="19" max="21" width="19.81640625" style="72" customWidth="1"/>
    <col min="22" max="22" width="18.26953125" style="72" customWidth="1"/>
    <col min="23" max="256" width="9.1796875" style="72"/>
    <col min="257" max="257" width="12" style="72" customWidth="1"/>
    <col min="258" max="258" width="16.453125" style="72" bestFit="1" customWidth="1"/>
    <col min="259" max="259" width="29.54296875" style="72" customWidth="1"/>
    <col min="260" max="260" width="12" style="72" customWidth="1"/>
    <col min="261" max="261" width="14.26953125" style="72" customWidth="1"/>
    <col min="262" max="262" width="11.81640625" style="72" customWidth="1"/>
    <col min="263" max="263" width="11.54296875" style="72" customWidth="1"/>
    <col min="264" max="264" width="13.453125" style="72" customWidth="1"/>
    <col min="265" max="265" width="11.7265625" style="72" customWidth="1"/>
    <col min="266" max="266" width="13" style="72" customWidth="1"/>
    <col min="267" max="267" width="13.26953125" style="72" customWidth="1"/>
    <col min="268" max="268" width="13.54296875" style="72" customWidth="1"/>
    <col min="269" max="269" width="13.1796875" style="72" customWidth="1"/>
    <col min="270" max="270" width="11.7265625" style="72" customWidth="1"/>
    <col min="271" max="271" width="12.26953125" style="72" customWidth="1"/>
    <col min="272" max="272" width="13.453125" style="72" customWidth="1"/>
    <col min="273" max="273" width="12.1796875" style="72" customWidth="1"/>
    <col min="274" max="274" width="10.81640625" style="72" customWidth="1"/>
    <col min="275" max="277" width="19.81640625" style="72" customWidth="1"/>
    <col min="278" max="278" width="18.26953125" style="72" customWidth="1"/>
    <col min="279" max="512" width="9.1796875" style="72"/>
    <col min="513" max="513" width="12" style="72" customWidth="1"/>
    <col min="514" max="514" width="16.453125" style="72" bestFit="1" customWidth="1"/>
    <col min="515" max="515" width="29.54296875" style="72" customWidth="1"/>
    <col min="516" max="516" width="12" style="72" customWidth="1"/>
    <col min="517" max="517" width="14.26953125" style="72" customWidth="1"/>
    <col min="518" max="518" width="11.81640625" style="72" customWidth="1"/>
    <col min="519" max="519" width="11.54296875" style="72" customWidth="1"/>
    <col min="520" max="520" width="13.453125" style="72" customWidth="1"/>
    <col min="521" max="521" width="11.7265625" style="72" customWidth="1"/>
    <col min="522" max="522" width="13" style="72" customWidth="1"/>
    <col min="523" max="523" width="13.26953125" style="72" customWidth="1"/>
    <col min="524" max="524" width="13.54296875" style="72" customWidth="1"/>
    <col min="525" max="525" width="13.1796875" style="72" customWidth="1"/>
    <col min="526" max="526" width="11.7265625" style="72" customWidth="1"/>
    <col min="527" max="527" width="12.26953125" style="72" customWidth="1"/>
    <col min="528" max="528" width="13.453125" style="72" customWidth="1"/>
    <col min="529" max="529" width="12.1796875" style="72" customWidth="1"/>
    <col min="530" max="530" width="10.81640625" style="72" customWidth="1"/>
    <col min="531" max="533" width="19.81640625" style="72" customWidth="1"/>
    <col min="534" max="534" width="18.26953125" style="72" customWidth="1"/>
    <col min="535" max="768" width="9.1796875" style="72"/>
    <col min="769" max="769" width="12" style="72" customWidth="1"/>
    <col min="770" max="770" width="16.453125" style="72" bestFit="1" customWidth="1"/>
    <col min="771" max="771" width="29.54296875" style="72" customWidth="1"/>
    <col min="772" max="772" width="12" style="72" customWidth="1"/>
    <col min="773" max="773" width="14.26953125" style="72" customWidth="1"/>
    <col min="774" max="774" width="11.81640625" style="72" customWidth="1"/>
    <col min="775" max="775" width="11.54296875" style="72" customWidth="1"/>
    <col min="776" max="776" width="13.453125" style="72" customWidth="1"/>
    <col min="777" max="777" width="11.7265625" style="72" customWidth="1"/>
    <col min="778" max="778" width="13" style="72" customWidth="1"/>
    <col min="779" max="779" width="13.26953125" style="72" customWidth="1"/>
    <col min="780" max="780" width="13.54296875" style="72" customWidth="1"/>
    <col min="781" max="781" width="13.1796875" style="72" customWidth="1"/>
    <col min="782" max="782" width="11.7265625" style="72" customWidth="1"/>
    <col min="783" max="783" width="12.26953125" style="72" customWidth="1"/>
    <col min="784" max="784" width="13.453125" style="72" customWidth="1"/>
    <col min="785" max="785" width="12.1796875" style="72" customWidth="1"/>
    <col min="786" max="786" width="10.81640625" style="72" customWidth="1"/>
    <col min="787" max="789" width="19.81640625" style="72" customWidth="1"/>
    <col min="790" max="790" width="18.26953125" style="72" customWidth="1"/>
    <col min="791" max="1024" width="9.1796875" style="72"/>
    <col min="1025" max="1025" width="12" style="72" customWidth="1"/>
    <col min="1026" max="1026" width="16.453125" style="72" bestFit="1" customWidth="1"/>
    <col min="1027" max="1027" width="29.54296875" style="72" customWidth="1"/>
    <col min="1028" max="1028" width="12" style="72" customWidth="1"/>
    <col min="1029" max="1029" width="14.26953125" style="72" customWidth="1"/>
    <col min="1030" max="1030" width="11.81640625" style="72" customWidth="1"/>
    <col min="1031" max="1031" width="11.54296875" style="72" customWidth="1"/>
    <col min="1032" max="1032" width="13.453125" style="72" customWidth="1"/>
    <col min="1033" max="1033" width="11.7265625" style="72" customWidth="1"/>
    <col min="1034" max="1034" width="13" style="72" customWidth="1"/>
    <col min="1035" max="1035" width="13.26953125" style="72" customWidth="1"/>
    <col min="1036" max="1036" width="13.54296875" style="72" customWidth="1"/>
    <col min="1037" max="1037" width="13.1796875" style="72" customWidth="1"/>
    <col min="1038" max="1038" width="11.7265625" style="72" customWidth="1"/>
    <col min="1039" max="1039" width="12.26953125" style="72" customWidth="1"/>
    <col min="1040" max="1040" width="13.453125" style="72" customWidth="1"/>
    <col min="1041" max="1041" width="12.1796875" style="72" customWidth="1"/>
    <col min="1042" max="1042" width="10.81640625" style="72" customWidth="1"/>
    <col min="1043" max="1045" width="19.81640625" style="72" customWidth="1"/>
    <col min="1046" max="1046" width="18.26953125" style="72" customWidth="1"/>
    <col min="1047" max="1280" width="9.1796875" style="72"/>
    <col min="1281" max="1281" width="12" style="72" customWidth="1"/>
    <col min="1282" max="1282" width="16.453125" style="72" bestFit="1" customWidth="1"/>
    <col min="1283" max="1283" width="29.54296875" style="72" customWidth="1"/>
    <col min="1284" max="1284" width="12" style="72" customWidth="1"/>
    <col min="1285" max="1285" width="14.26953125" style="72" customWidth="1"/>
    <col min="1286" max="1286" width="11.81640625" style="72" customWidth="1"/>
    <col min="1287" max="1287" width="11.54296875" style="72" customWidth="1"/>
    <col min="1288" max="1288" width="13.453125" style="72" customWidth="1"/>
    <col min="1289" max="1289" width="11.7265625" style="72" customWidth="1"/>
    <col min="1290" max="1290" width="13" style="72" customWidth="1"/>
    <col min="1291" max="1291" width="13.26953125" style="72" customWidth="1"/>
    <col min="1292" max="1292" width="13.54296875" style="72" customWidth="1"/>
    <col min="1293" max="1293" width="13.1796875" style="72" customWidth="1"/>
    <col min="1294" max="1294" width="11.7265625" style="72" customWidth="1"/>
    <col min="1295" max="1295" width="12.26953125" style="72" customWidth="1"/>
    <col min="1296" max="1296" width="13.453125" style="72" customWidth="1"/>
    <col min="1297" max="1297" width="12.1796875" style="72" customWidth="1"/>
    <col min="1298" max="1298" width="10.81640625" style="72" customWidth="1"/>
    <col min="1299" max="1301" width="19.81640625" style="72" customWidth="1"/>
    <col min="1302" max="1302" width="18.26953125" style="72" customWidth="1"/>
    <col min="1303" max="1536" width="9.1796875" style="72"/>
    <col min="1537" max="1537" width="12" style="72" customWidth="1"/>
    <col min="1538" max="1538" width="16.453125" style="72" bestFit="1" customWidth="1"/>
    <col min="1539" max="1539" width="29.54296875" style="72" customWidth="1"/>
    <col min="1540" max="1540" width="12" style="72" customWidth="1"/>
    <col min="1541" max="1541" width="14.26953125" style="72" customWidth="1"/>
    <col min="1542" max="1542" width="11.81640625" style="72" customWidth="1"/>
    <col min="1543" max="1543" width="11.54296875" style="72" customWidth="1"/>
    <col min="1544" max="1544" width="13.453125" style="72" customWidth="1"/>
    <col min="1545" max="1545" width="11.7265625" style="72" customWidth="1"/>
    <col min="1546" max="1546" width="13" style="72" customWidth="1"/>
    <col min="1547" max="1547" width="13.26953125" style="72" customWidth="1"/>
    <col min="1548" max="1548" width="13.54296875" style="72" customWidth="1"/>
    <col min="1549" max="1549" width="13.1796875" style="72" customWidth="1"/>
    <col min="1550" max="1550" width="11.7265625" style="72" customWidth="1"/>
    <col min="1551" max="1551" width="12.26953125" style="72" customWidth="1"/>
    <col min="1552" max="1552" width="13.453125" style="72" customWidth="1"/>
    <col min="1553" max="1553" width="12.1796875" style="72" customWidth="1"/>
    <col min="1554" max="1554" width="10.81640625" style="72" customWidth="1"/>
    <col min="1555" max="1557" width="19.81640625" style="72" customWidth="1"/>
    <col min="1558" max="1558" width="18.26953125" style="72" customWidth="1"/>
    <col min="1559" max="1792" width="9.1796875" style="72"/>
    <col min="1793" max="1793" width="12" style="72" customWidth="1"/>
    <col min="1794" max="1794" width="16.453125" style="72" bestFit="1" customWidth="1"/>
    <col min="1795" max="1795" width="29.54296875" style="72" customWidth="1"/>
    <col min="1796" max="1796" width="12" style="72" customWidth="1"/>
    <col min="1797" max="1797" width="14.26953125" style="72" customWidth="1"/>
    <col min="1798" max="1798" width="11.81640625" style="72" customWidth="1"/>
    <col min="1799" max="1799" width="11.54296875" style="72" customWidth="1"/>
    <col min="1800" max="1800" width="13.453125" style="72" customWidth="1"/>
    <col min="1801" max="1801" width="11.7265625" style="72" customWidth="1"/>
    <col min="1802" max="1802" width="13" style="72" customWidth="1"/>
    <col min="1803" max="1803" width="13.26953125" style="72" customWidth="1"/>
    <col min="1804" max="1804" width="13.54296875" style="72" customWidth="1"/>
    <col min="1805" max="1805" width="13.1796875" style="72" customWidth="1"/>
    <col min="1806" max="1806" width="11.7265625" style="72" customWidth="1"/>
    <col min="1807" max="1807" width="12.26953125" style="72" customWidth="1"/>
    <col min="1808" max="1808" width="13.453125" style="72" customWidth="1"/>
    <col min="1809" max="1809" width="12.1796875" style="72" customWidth="1"/>
    <col min="1810" max="1810" width="10.81640625" style="72" customWidth="1"/>
    <col min="1811" max="1813" width="19.81640625" style="72" customWidth="1"/>
    <col min="1814" max="1814" width="18.26953125" style="72" customWidth="1"/>
    <col min="1815" max="2048" width="9.1796875" style="72"/>
    <col min="2049" max="2049" width="12" style="72" customWidth="1"/>
    <col min="2050" max="2050" width="16.453125" style="72" bestFit="1" customWidth="1"/>
    <col min="2051" max="2051" width="29.54296875" style="72" customWidth="1"/>
    <col min="2052" max="2052" width="12" style="72" customWidth="1"/>
    <col min="2053" max="2053" width="14.26953125" style="72" customWidth="1"/>
    <col min="2054" max="2054" width="11.81640625" style="72" customWidth="1"/>
    <col min="2055" max="2055" width="11.54296875" style="72" customWidth="1"/>
    <col min="2056" max="2056" width="13.453125" style="72" customWidth="1"/>
    <col min="2057" max="2057" width="11.7265625" style="72" customWidth="1"/>
    <col min="2058" max="2058" width="13" style="72" customWidth="1"/>
    <col min="2059" max="2059" width="13.26953125" style="72" customWidth="1"/>
    <col min="2060" max="2060" width="13.54296875" style="72" customWidth="1"/>
    <col min="2061" max="2061" width="13.1796875" style="72" customWidth="1"/>
    <col min="2062" max="2062" width="11.7265625" style="72" customWidth="1"/>
    <col min="2063" max="2063" width="12.26953125" style="72" customWidth="1"/>
    <col min="2064" max="2064" width="13.453125" style="72" customWidth="1"/>
    <col min="2065" max="2065" width="12.1796875" style="72" customWidth="1"/>
    <col min="2066" max="2066" width="10.81640625" style="72" customWidth="1"/>
    <col min="2067" max="2069" width="19.81640625" style="72" customWidth="1"/>
    <col min="2070" max="2070" width="18.26953125" style="72" customWidth="1"/>
    <col min="2071" max="2304" width="9.1796875" style="72"/>
    <col min="2305" max="2305" width="12" style="72" customWidth="1"/>
    <col min="2306" max="2306" width="16.453125" style="72" bestFit="1" customWidth="1"/>
    <col min="2307" max="2307" width="29.54296875" style="72" customWidth="1"/>
    <col min="2308" max="2308" width="12" style="72" customWidth="1"/>
    <col min="2309" max="2309" width="14.26953125" style="72" customWidth="1"/>
    <col min="2310" max="2310" width="11.81640625" style="72" customWidth="1"/>
    <col min="2311" max="2311" width="11.54296875" style="72" customWidth="1"/>
    <col min="2312" max="2312" width="13.453125" style="72" customWidth="1"/>
    <col min="2313" max="2313" width="11.7265625" style="72" customWidth="1"/>
    <col min="2314" max="2314" width="13" style="72" customWidth="1"/>
    <col min="2315" max="2315" width="13.26953125" style="72" customWidth="1"/>
    <col min="2316" max="2316" width="13.54296875" style="72" customWidth="1"/>
    <col min="2317" max="2317" width="13.1796875" style="72" customWidth="1"/>
    <col min="2318" max="2318" width="11.7265625" style="72" customWidth="1"/>
    <col min="2319" max="2319" width="12.26953125" style="72" customWidth="1"/>
    <col min="2320" max="2320" width="13.453125" style="72" customWidth="1"/>
    <col min="2321" max="2321" width="12.1796875" style="72" customWidth="1"/>
    <col min="2322" max="2322" width="10.81640625" style="72" customWidth="1"/>
    <col min="2323" max="2325" width="19.81640625" style="72" customWidth="1"/>
    <col min="2326" max="2326" width="18.26953125" style="72" customWidth="1"/>
    <col min="2327" max="2560" width="9.1796875" style="72"/>
    <col min="2561" max="2561" width="12" style="72" customWidth="1"/>
    <col min="2562" max="2562" width="16.453125" style="72" bestFit="1" customWidth="1"/>
    <col min="2563" max="2563" width="29.54296875" style="72" customWidth="1"/>
    <col min="2564" max="2564" width="12" style="72" customWidth="1"/>
    <col min="2565" max="2565" width="14.26953125" style="72" customWidth="1"/>
    <col min="2566" max="2566" width="11.81640625" style="72" customWidth="1"/>
    <col min="2567" max="2567" width="11.54296875" style="72" customWidth="1"/>
    <col min="2568" max="2568" width="13.453125" style="72" customWidth="1"/>
    <col min="2569" max="2569" width="11.7265625" style="72" customWidth="1"/>
    <col min="2570" max="2570" width="13" style="72" customWidth="1"/>
    <col min="2571" max="2571" width="13.26953125" style="72" customWidth="1"/>
    <col min="2572" max="2572" width="13.54296875" style="72" customWidth="1"/>
    <col min="2573" max="2573" width="13.1796875" style="72" customWidth="1"/>
    <col min="2574" max="2574" width="11.7265625" style="72" customWidth="1"/>
    <col min="2575" max="2575" width="12.26953125" style="72" customWidth="1"/>
    <col min="2576" max="2576" width="13.453125" style="72" customWidth="1"/>
    <col min="2577" max="2577" width="12.1796875" style="72" customWidth="1"/>
    <col min="2578" max="2578" width="10.81640625" style="72" customWidth="1"/>
    <col min="2579" max="2581" width="19.81640625" style="72" customWidth="1"/>
    <col min="2582" max="2582" width="18.26953125" style="72" customWidth="1"/>
    <col min="2583" max="2816" width="9.1796875" style="72"/>
    <col min="2817" max="2817" width="12" style="72" customWidth="1"/>
    <col min="2818" max="2818" width="16.453125" style="72" bestFit="1" customWidth="1"/>
    <col min="2819" max="2819" width="29.54296875" style="72" customWidth="1"/>
    <col min="2820" max="2820" width="12" style="72" customWidth="1"/>
    <col min="2821" max="2821" width="14.26953125" style="72" customWidth="1"/>
    <col min="2822" max="2822" width="11.81640625" style="72" customWidth="1"/>
    <col min="2823" max="2823" width="11.54296875" style="72" customWidth="1"/>
    <col min="2824" max="2824" width="13.453125" style="72" customWidth="1"/>
    <col min="2825" max="2825" width="11.7265625" style="72" customWidth="1"/>
    <col min="2826" max="2826" width="13" style="72" customWidth="1"/>
    <col min="2827" max="2827" width="13.26953125" style="72" customWidth="1"/>
    <col min="2828" max="2828" width="13.54296875" style="72" customWidth="1"/>
    <col min="2829" max="2829" width="13.1796875" style="72" customWidth="1"/>
    <col min="2830" max="2830" width="11.7265625" style="72" customWidth="1"/>
    <col min="2831" max="2831" width="12.26953125" style="72" customWidth="1"/>
    <col min="2832" max="2832" width="13.453125" style="72" customWidth="1"/>
    <col min="2833" max="2833" width="12.1796875" style="72" customWidth="1"/>
    <col min="2834" max="2834" width="10.81640625" style="72" customWidth="1"/>
    <col min="2835" max="2837" width="19.81640625" style="72" customWidth="1"/>
    <col min="2838" max="2838" width="18.26953125" style="72" customWidth="1"/>
    <col min="2839" max="3072" width="9.1796875" style="72"/>
    <col min="3073" max="3073" width="12" style="72" customWidth="1"/>
    <col min="3074" max="3074" width="16.453125" style="72" bestFit="1" customWidth="1"/>
    <col min="3075" max="3075" width="29.54296875" style="72" customWidth="1"/>
    <col min="3076" max="3076" width="12" style="72" customWidth="1"/>
    <col min="3077" max="3077" width="14.26953125" style="72" customWidth="1"/>
    <col min="3078" max="3078" width="11.81640625" style="72" customWidth="1"/>
    <col min="3079" max="3079" width="11.54296875" style="72" customWidth="1"/>
    <col min="3080" max="3080" width="13.453125" style="72" customWidth="1"/>
    <col min="3081" max="3081" width="11.7265625" style="72" customWidth="1"/>
    <col min="3082" max="3082" width="13" style="72" customWidth="1"/>
    <col min="3083" max="3083" width="13.26953125" style="72" customWidth="1"/>
    <col min="3084" max="3084" width="13.54296875" style="72" customWidth="1"/>
    <col min="3085" max="3085" width="13.1796875" style="72" customWidth="1"/>
    <col min="3086" max="3086" width="11.7265625" style="72" customWidth="1"/>
    <col min="3087" max="3087" width="12.26953125" style="72" customWidth="1"/>
    <col min="3088" max="3088" width="13.453125" style="72" customWidth="1"/>
    <col min="3089" max="3089" width="12.1796875" style="72" customWidth="1"/>
    <col min="3090" max="3090" width="10.81640625" style="72" customWidth="1"/>
    <col min="3091" max="3093" width="19.81640625" style="72" customWidth="1"/>
    <col min="3094" max="3094" width="18.26953125" style="72" customWidth="1"/>
    <col min="3095" max="3328" width="9.1796875" style="72"/>
    <col min="3329" max="3329" width="12" style="72" customWidth="1"/>
    <col min="3330" max="3330" width="16.453125" style="72" bestFit="1" customWidth="1"/>
    <col min="3331" max="3331" width="29.54296875" style="72" customWidth="1"/>
    <col min="3332" max="3332" width="12" style="72" customWidth="1"/>
    <col min="3333" max="3333" width="14.26953125" style="72" customWidth="1"/>
    <col min="3334" max="3334" width="11.81640625" style="72" customWidth="1"/>
    <col min="3335" max="3335" width="11.54296875" style="72" customWidth="1"/>
    <col min="3336" max="3336" width="13.453125" style="72" customWidth="1"/>
    <col min="3337" max="3337" width="11.7265625" style="72" customWidth="1"/>
    <col min="3338" max="3338" width="13" style="72" customWidth="1"/>
    <col min="3339" max="3339" width="13.26953125" style="72" customWidth="1"/>
    <col min="3340" max="3340" width="13.54296875" style="72" customWidth="1"/>
    <col min="3341" max="3341" width="13.1796875" style="72" customWidth="1"/>
    <col min="3342" max="3342" width="11.7265625" style="72" customWidth="1"/>
    <col min="3343" max="3343" width="12.26953125" style="72" customWidth="1"/>
    <col min="3344" max="3344" width="13.453125" style="72" customWidth="1"/>
    <col min="3345" max="3345" width="12.1796875" style="72" customWidth="1"/>
    <col min="3346" max="3346" width="10.81640625" style="72" customWidth="1"/>
    <col min="3347" max="3349" width="19.81640625" style="72" customWidth="1"/>
    <col min="3350" max="3350" width="18.26953125" style="72" customWidth="1"/>
    <col min="3351" max="3584" width="9.1796875" style="72"/>
    <col min="3585" max="3585" width="12" style="72" customWidth="1"/>
    <col min="3586" max="3586" width="16.453125" style="72" bestFit="1" customWidth="1"/>
    <col min="3587" max="3587" width="29.54296875" style="72" customWidth="1"/>
    <col min="3588" max="3588" width="12" style="72" customWidth="1"/>
    <col min="3589" max="3589" width="14.26953125" style="72" customWidth="1"/>
    <col min="3590" max="3590" width="11.81640625" style="72" customWidth="1"/>
    <col min="3591" max="3591" width="11.54296875" style="72" customWidth="1"/>
    <col min="3592" max="3592" width="13.453125" style="72" customWidth="1"/>
    <col min="3593" max="3593" width="11.7265625" style="72" customWidth="1"/>
    <col min="3594" max="3594" width="13" style="72" customWidth="1"/>
    <col min="3595" max="3595" width="13.26953125" style="72" customWidth="1"/>
    <col min="3596" max="3596" width="13.54296875" style="72" customWidth="1"/>
    <col min="3597" max="3597" width="13.1796875" style="72" customWidth="1"/>
    <col min="3598" max="3598" width="11.7265625" style="72" customWidth="1"/>
    <col min="3599" max="3599" width="12.26953125" style="72" customWidth="1"/>
    <col min="3600" max="3600" width="13.453125" style="72" customWidth="1"/>
    <col min="3601" max="3601" width="12.1796875" style="72" customWidth="1"/>
    <col min="3602" max="3602" width="10.81640625" style="72" customWidth="1"/>
    <col min="3603" max="3605" width="19.81640625" style="72" customWidth="1"/>
    <col min="3606" max="3606" width="18.26953125" style="72" customWidth="1"/>
    <col min="3607" max="3840" width="9.1796875" style="72"/>
    <col min="3841" max="3841" width="12" style="72" customWidth="1"/>
    <col min="3842" max="3842" width="16.453125" style="72" bestFit="1" customWidth="1"/>
    <col min="3843" max="3843" width="29.54296875" style="72" customWidth="1"/>
    <col min="3844" max="3844" width="12" style="72" customWidth="1"/>
    <col min="3845" max="3845" width="14.26953125" style="72" customWidth="1"/>
    <col min="3846" max="3846" width="11.81640625" style="72" customWidth="1"/>
    <col min="3847" max="3847" width="11.54296875" style="72" customWidth="1"/>
    <col min="3848" max="3848" width="13.453125" style="72" customWidth="1"/>
    <col min="3849" max="3849" width="11.7265625" style="72" customWidth="1"/>
    <col min="3850" max="3850" width="13" style="72" customWidth="1"/>
    <col min="3851" max="3851" width="13.26953125" style="72" customWidth="1"/>
    <col min="3852" max="3852" width="13.54296875" style="72" customWidth="1"/>
    <col min="3853" max="3853" width="13.1796875" style="72" customWidth="1"/>
    <col min="3854" max="3854" width="11.7265625" style="72" customWidth="1"/>
    <col min="3855" max="3855" width="12.26953125" style="72" customWidth="1"/>
    <col min="3856" max="3856" width="13.453125" style="72" customWidth="1"/>
    <col min="3857" max="3857" width="12.1796875" style="72" customWidth="1"/>
    <col min="3858" max="3858" width="10.81640625" style="72" customWidth="1"/>
    <col min="3859" max="3861" width="19.81640625" style="72" customWidth="1"/>
    <col min="3862" max="3862" width="18.26953125" style="72" customWidth="1"/>
    <col min="3863" max="4096" width="9.1796875" style="72"/>
    <col min="4097" max="4097" width="12" style="72" customWidth="1"/>
    <col min="4098" max="4098" width="16.453125" style="72" bestFit="1" customWidth="1"/>
    <col min="4099" max="4099" width="29.54296875" style="72" customWidth="1"/>
    <col min="4100" max="4100" width="12" style="72" customWidth="1"/>
    <col min="4101" max="4101" width="14.26953125" style="72" customWidth="1"/>
    <col min="4102" max="4102" width="11.81640625" style="72" customWidth="1"/>
    <col min="4103" max="4103" width="11.54296875" style="72" customWidth="1"/>
    <col min="4104" max="4104" width="13.453125" style="72" customWidth="1"/>
    <col min="4105" max="4105" width="11.7265625" style="72" customWidth="1"/>
    <col min="4106" max="4106" width="13" style="72" customWidth="1"/>
    <col min="4107" max="4107" width="13.26953125" style="72" customWidth="1"/>
    <col min="4108" max="4108" width="13.54296875" style="72" customWidth="1"/>
    <col min="4109" max="4109" width="13.1796875" style="72" customWidth="1"/>
    <col min="4110" max="4110" width="11.7265625" style="72" customWidth="1"/>
    <col min="4111" max="4111" width="12.26953125" style="72" customWidth="1"/>
    <col min="4112" max="4112" width="13.453125" style="72" customWidth="1"/>
    <col min="4113" max="4113" width="12.1796875" style="72" customWidth="1"/>
    <col min="4114" max="4114" width="10.81640625" style="72" customWidth="1"/>
    <col min="4115" max="4117" width="19.81640625" style="72" customWidth="1"/>
    <col min="4118" max="4118" width="18.26953125" style="72" customWidth="1"/>
    <col min="4119" max="4352" width="9.1796875" style="72"/>
    <col min="4353" max="4353" width="12" style="72" customWidth="1"/>
    <col min="4354" max="4354" width="16.453125" style="72" bestFit="1" customWidth="1"/>
    <col min="4355" max="4355" width="29.54296875" style="72" customWidth="1"/>
    <col min="4356" max="4356" width="12" style="72" customWidth="1"/>
    <col min="4357" max="4357" width="14.26953125" style="72" customWidth="1"/>
    <col min="4358" max="4358" width="11.81640625" style="72" customWidth="1"/>
    <col min="4359" max="4359" width="11.54296875" style="72" customWidth="1"/>
    <col min="4360" max="4360" width="13.453125" style="72" customWidth="1"/>
    <col min="4361" max="4361" width="11.7265625" style="72" customWidth="1"/>
    <col min="4362" max="4362" width="13" style="72" customWidth="1"/>
    <col min="4363" max="4363" width="13.26953125" style="72" customWidth="1"/>
    <col min="4364" max="4364" width="13.54296875" style="72" customWidth="1"/>
    <col min="4365" max="4365" width="13.1796875" style="72" customWidth="1"/>
    <col min="4366" max="4366" width="11.7265625" style="72" customWidth="1"/>
    <col min="4367" max="4367" width="12.26953125" style="72" customWidth="1"/>
    <col min="4368" max="4368" width="13.453125" style="72" customWidth="1"/>
    <col min="4369" max="4369" width="12.1796875" style="72" customWidth="1"/>
    <col min="4370" max="4370" width="10.81640625" style="72" customWidth="1"/>
    <col min="4371" max="4373" width="19.81640625" style="72" customWidth="1"/>
    <col min="4374" max="4374" width="18.26953125" style="72" customWidth="1"/>
    <col min="4375" max="4608" width="9.1796875" style="72"/>
    <col min="4609" max="4609" width="12" style="72" customWidth="1"/>
    <col min="4610" max="4610" width="16.453125" style="72" bestFit="1" customWidth="1"/>
    <col min="4611" max="4611" width="29.54296875" style="72" customWidth="1"/>
    <col min="4612" max="4612" width="12" style="72" customWidth="1"/>
    <col min="4613" max="4613" width="14.26953125" style="72" customWidth="1"/>
    <col min="4614" max="4614" width="11.81640625" style="72" customWidth="1"/>
    <col min="4615" max="4615" width="11.54296875" style="72" customWidth="1"/>
    <col min="4616" max="4616" width="13.453125" style="72" customWidth="1"/>
    <col min="4617" max="4617" width="11.7265625" style="72" customWidth="1"/>
    <col min="4618" max="4618" width="13" style="72" customWidth="1"/>
    <col min="4619" max="4619" width="13.26953125" style="72" customWidth="1"/>
    <col min="4620" max="4620" width="13.54296875" style="72" customWidth="1"/>
    <col min="4621" max="4621" width="13.1796875" style="72" customWidth="1"/>
    <col min="4622" max="4622" width="11.7265625" style="72" customWidth="1"/>
    <col min="4623" max="4623" width="12.26953125" style="72" customWidth="1"/>
    <col min="4624" max="4624" width="13.453125" style="72" customWidth="1"/>
    <col min="4625" max="4625" width="12.1796875" style="72" customWidth="1"/>
    <col min="4626" max="4626" width="10.81640625" style="72" customWidth="1"/>
    <col min="4627" max="4629" width="19.81640625" style="72" customWidth="1"/>
    <col min="4630" max="4630" width="18.26953125" style="72" customWidth="1"/>
    <col min="4631" max="4864" width="9.1796875" style="72"/>
    <col min="4865" max="4865" width="12" style="72" customWidth="1"/>
    <col min="4866" max="4866" width="16.453125" style="72" bestFit="1" customWidth="1"/>
    <col min="4867" max="4867" width="29.54296875" style="72" customWidth="1"/>
    <col min="4868" max="4868" width="12" style="72" customWidth="1"/>
    <col min="4869" max="4869" width="14.26953125" style="72" customWidth="1"/>
    <col min="4870" max="4870" width="11.81640625" style="72" customWidth="1"/>
    <col min="4871" max="4871" width="11.54296875" style="72" customWidth="1"/>
    <col min="4872" max="4872" width="13.453125" style="72" customWidth="1"/>
    <col min="4873" max="4873" width="11.7265625" style="72" customWidth="1"/>
    <col min="4874" max="4874" width="13" style="72" customWidth="1"/>
    <col min="4875" max="4875" width="13.26953125" style="72" customWidth="1"/>
    <col min="4876" max="4876" width="13.54296875" style="72" customWidth="1"/>
    <col min="4877" max="4877" width="13.1796875" style="72" customWidth="1"/>
    <col min="4878" max="4878" width="11.7265625" style="72" customWidth="1"/>
    <col min="4879" max="4879" width="12.26953125" style="72" customWidth="1"/>
    <col min="4880" max="4880" width="13.453125" style="72" customWidth="1"/>
    <col min="4881" max="4881" width="12.1796875" style="72" customWidth="1"/>
    <col min="4882" max="4882" width="10.81640625" style="72" customWidth="1"/>
    <col min="4883" max="4885" width="19.81640625" style="72" customWidth="1"/>
    <col min="4886" max="4886" width="18.26953125" style="72" customWidth="1"/>
    <col min="4887" max="5120" width="9.1796875" style="72"/>
    <col min="5121" max="5121" width="12" style="72" customWidth="1"/>
    <col min="5122" max="5122" width="16.453125" style="72" bestFit="1" customWidth="1"/>
    <col min="5123" max="5123" width="29.54296875" style="72" customWidth="1"/>
    <col min="5124" max="5124" width="12" style="72" customWidth="1"/>
    <col min="5125" max="5125" width="14.26953125" style="72" customWidth="1"/>
    <col min="5126" max="5126" width="11.81640625" style="72" customWidth="1"/>
    <col min="5127" max="5127" width="11.54296875" style="72" customWidth="1"/>
    <col min="5128" max="5128" width="13.453125" style="72" customWidth="1"/>
    <col min="5129" max="5129" width="11.7265625" style="72" customWidth="1"/>
    <col min="5130" max="5130" width="13" style="72" customWidth="1"/>
    <col min="5131" max="5131" width="13.26953125" style="72" customWidth="1"/>
    <col min="5132" max="5132" width="13.54296875" style="72" customWidth="1"/>
    <col min="5133" max="5133" width="13.1796875" style="72" customWidth="1"/>
    <col min="5134" max="5134" width="11.7265625" style="72" customWidth="1"/>
    <col min="5135" max="5135" width="12.26953125" style="72" customWidth="1"/>
    <col min="5136" max="5136" width="13.453125" style="72" customWidth="1"/>
    <col min="5137" max="5137" width="12.1796875" style="72" customWidth="1"/>
    <col min="5138" max="5138" width="10.81640625" style="72" customWidth="1"/>
    <col min="5139" max="5141" width="19.81640625" style="72" customWidth="1"/>
    <col min="5142" max="5142" width="18.26953125" style="72" customWidth="1"/>
    <col min="5143" max="5376" width="9.1796875" style="72"/>
    <col min="5377" max="5377" width="12" style="72" customWidth="1"/>
    <col min="5378" max="5378" width="16.453125" style="72" bestFit="1" customWidth="1"/>
    <col min="5379" max="5379" width="29.54296875" style="72" customWidth="1"/>
    <col min="5380" max="5380" width="12" style="72" customWidth="1"/>
    <col min="5381" max="5381" width="14.26953125" style="72" customWidth="1"/>
    <col min="5382" max="5382" width="11.81640625" style="72" customWidth="1"/>
    <col min="5383" max="5383" width="11.54296875" style="72" customWidth="1"/>
    <col min="5384" max="5384" width="13.453125" style="72" customWidth="1"/>
    <col min="5385" max="5385" width="11.7265625" style="72" customWidth="1"/>
    <col min="5386" max="5386" width="13" style="72" customWidth="1"/>
    <col min="5387" max="5387" width="13.26953125" style="72" customWidth="1"/>
    <col min="5388" max="5388" width="13.54296875" style="72" customWidth="1"/>
    <col min="5389" max="5389" width="13.1796875" style="72" customWidth="1"/>
    <col min="5390" max="5390" width="11.7265625" style="72" customWidth="1"/>
    <col min="5391" max="5391" width="12.26953125" style="72" customWidth="1"/>
    <col min="5392" max="5392" width="13.453125" style="72" customWidth="1"/>
    <col min="5393" max="5393" width="12.1796875" style="72" customWidth="1"/>
    <col min="5394" max="5394" width="10.81640625" style="72" customWidth="1"/>
    <col min="5395" max="5397" width="19.81640625" style="72" customWidth="1"/>
    <col min="5398" max="5398" width="18.26953125" style="72" customWidth="1"/>
    <col min="5399" max="5632" width="9.1796875" style="72"/>
    <col min="5633" max="5633" width="12" style="72" customWidth="1"/>
    <col min="5634" max="5634" width="16.453125" style="72" bestFit="1" customWidth="1"/>
    <col min="5635" max="5635" width="29.54296875" style="72" customWidth="1"/>
    <col min="5636" max="5636" width="12" style="72" customWidth="1"/>
    <col min="5637" max="5637" width="14.26953125" style="72" customWidth="1"/>
    <col min="5638" max="5638" width="11.81640625" style="72" customWidth="1"/>
    <col min="5639" max="5639" width="11.54296875" style="72" customWidth="1"/>
    <col min="5640" max="5640" width="13.453125" style="72" customWidth="1"/>
    <col min="5641" max="5641" width="11.7265625" style="72" customWidth="1"/>
    <col min="5642" max="5642" width="13" style="72" customWidth="1"/>
    <col min="5643" max="5643" width="13.26953125" style="72" customWidth="1"/>
    <col min="5644" max="5644" width="13.54296875" style="72" customWidth="1"/>
    <col min="5645" max="5645" width="13.1796875" style="72" customWidth="1"/>
    <col min="5646" max="5646" width="11.7265625" style="72" customWidth="1"/>
    <col min="5647" max="5647" width="12.26953125" style="72" customWidth="1"/>
    <col min="5648" max="5648" width="13.453125" style="72" customWidth="1"/>
    <col min="5649" max="5649" width="12.1796875" style="72" customWidth="1"/>
    <col min="5650" max="5650" width="10.81640625" style="72" customWidth="1"/>
    <col min="5651" max="5653" width="19.81640625" style="72" customWidth="1"/>
    <col min="5654" max="5654" width="18.26953125" style="72" customWidth="1"/>
    <col min="5655" max="5888" width="9.1796875" style="72"/>
    <col min="5889" max="5889" width="12" style="72" customWidth="1"/>
    <col min="5890" max="5890" width="16.453125" style="72" bestFit="1" customWidth="1"/>
    <col min="5891" max="5891" width="29.54296875" style="72" customWidth="1"/>
    <col min="5892" max="5892" width="12" style="72" customWidth="1"/>
    <col min="5893" max="5893" width="14.26953125" style="72" customWidth="1"/>
    <col min="5894" max="5894" width="11.81640625" style="72" customWidth="1"/>
    <col min="5895" max="5895" width="11.54296875" style="72" customWidth="1"/>
    <col min="5896" max="5896" width="13.453125" style="72" customWidth="1"/>
    <col min="5897" max="5897" width="11.7265625" style="72" customWidth="1"/>
    <col min="5898" max="5898" width="13" style="72" customWidth="1"/>
    <col min="5899" max="5899" width="13.26953125" style="72" customWidth="1"/>
    <col min="5900" max="5900" width="13.54296875" style="72" customWidth="1"/>
    <col min="5901" max="5901" width="13.1796875" style="72" customWidth="1"/>
    <col min="5902" max="5902" width="11.7265625" style="72" customWidth="1"/>
    <col min="5903" max="5903" width="12.26953125" style="72" customWidth="1"/>
    <col min="5904" max="5904" width="13.453125" style="72" customWidth="1"/>
    <col min="5905" max="5905" width="12.1796875" style="72" customWidth="1"/>
    <col min="5906" max="5906" width="10.81640625" style="72" customWidth="1"/>
    <col min="5907" max="5909" width="19.81640625" style="72" customWidth="1"/>
    <col min="5910" max="5910" width="18.26953125" style="72" customWidth="1"/>
    <col min="5911" max="6144" width="9.1796875" style="72"/>
    <col min="6145" max="6145" width="12" style="72" customWidth="1"/>
    <col min="6146" max="6146" width="16.453125" style="72" bestFit="1" customWidth="1"/>
    <col min="6147" max="6147" width="29.54296875" style="72" customWidth="1"/>
    <col min="6148" max="6148" width="12" style="72" customWidth="1"/>
    <col min="6149" max="6149" width="14.26953125" style="72" customWidth="1"/>
    <col min="6150" max="6150" width="11.81640625" style="72" customWidth="1"/>
    <col min="6151" max="6151" width="11.54296875" style="72" customWidth="1"/>
    <col min="6152" max="6152" width="13.453125" style="72" customWidth="1"/>
    <col min="6153" max="6153" width="11.7265625" style="72" customWidth="1"/>
    <col min="6154" max="6154" width="13" style="72" customWidth="1"/>
    <col min="6155" max="6155" width="13.26953125" style="72" customWidth="1"/>
    <col min="6156" max="6156" width="13.54296875" style="72" customWidth="1"/>
    <col min="6157" max="6157" width="13.1796875" style="72" customWidth="1"/>
    <col min="6158" max="6158" width="11.7265625" style="72" customWidth="1"/>
    <col min="6159" max="6159" width="12.26953125" style="72" customWidth="1"/>
    <col min="6160" max="6160" width="13.453125" style="72" customWidth="1"/>
    <col min="6161" max="6161" width="12.1796875" style="72" customWidth="1"/>
    <col min="6162" max="6162" width="10.81640625" style="72" customWidth="1"/>
    <col min="6163" max="6165" width="19.81640625" style="72" customWidth="1"/>
    <col min="6166" max="6166" width="18.26953125" style="72" customWidth="1"/>
    <col min="6167" max="6400" width="9.1796875" style="72"/>
    <col min="6401" max="6401" width="12" style="72" customWidth="1"/>
    <col min="6402" max="6402" width="16.453125" style="72" bestFit="1" customWidth="1"/>
    <col min="6403" max="6403" width="29.54296875" style="72" customWidth="1"/>
    <col min="6404" max="6404" width="12" style="72" customWidth="1"/>
    <col min="6405" max="6405" width="14.26953125" style="72" customWidth="1"/>
    <col min="6406" max="6406" width="11.81640625" style="72" customWidth="1"/>
    <col min="6407" max="6407" width="11.54296875" style="72" customWidth="1"/>
    <col min="6408" max="6408" width="13.453125" style="72" customWidth="1"/>
    <col min="6409" max="6409" width="11.7265625" style="72" customWidth="1"/>
    <col min="6410" max="6410" width="13" style="72" customWidth="1"/>
    <col min="6411" max="6411" width="13.26953125" style="72" customWidth="1"/>
    <col min="6412" max="6412" width="13.54296875" style="72" customWidth="1"/>
    <col min="6413" max="6413" width="13.1796875" style="72" customWidth="1"/>
    <col min="6414" max="6414" width="11.7265625" style="72" customWidth="1"/>
    <col min="6415" max="6415" width="12.26953125" style="72" customWidth="1"/>
    <col min="6416" max="6416" width="13.453125" style="72" customWidth="1"/>
    <col min="6417" max="6417" width="12.1796875" style="72" customWidth="1"/>
    <col min="6418" max="6418" width="10.81640625" style="72" customWidth="1"/>
    <col min="6419" max="6421" width="19.81640625" style="72" customWidth="1"/>
    <col min="6422" max="6422" width="18.26953125" style="72" customWidth="1"/>
    <col min="6423" max="6656" width="9.1796875" style="72"/>
    <col min="6657" max="6657" width="12" style="72" customWidth="1"/>
    <col min="6658" max="6658" width="16.453125" style="72" bestFit="1" customWidth="1"/>
    <col min="6659" max="6659" width="29.54296875" style="72" customWidth="1"/>
    <col min="6660" max="6660" width="12" style="72" customWidth="1"/>
    <col min="6661" max="6661" width="14.26953125" style="72" customWidth="1"/>
    <col min="6662" max="6662" width="11.81640625" style="72" customWidth="1"/>
    <col min="6663" max="6663" width="11.54296875" style="72" customWidth="1"/>
    <col min="6664" max="6664" width="13.453125" style="72" customWidth="1"/>
    <col min="6665" max="6665" width="11.7265625" style="72" customWidth="1"/>
    <col min="6666" max="6666" width="13" style="72" customWidth="1"/>
    <col min="6667" max="6667" width="13.26953125" style="72" customWidth="1"/>
    <col min="6668" max="6668" width="13.54296875" style="72" customWidth="1"/>
    <col min="6669" max="6669" width="13.1796875" style="72" customWidth="1"/>
    <col min="6670" max="6670" width="11.7265625" style="72" customWidth="1"/>
    <col min="6671" max="6671" width="12.26953125" style="72" customWidth="1"/>
    <col min="6672" max="6672" width="13.453125" style="72" customWidth="1"/>
    <col min="6673" max="6673" width="12.1796875" style="72" customWidth="1"/>
    <col min="6674" max="6674" width="10.81640625" style="72" customWidth="1"/>
    <col min="6675" max="6677" width="19.81640625" style="72" customWidth="1"/>
    <col min="6678" max="6678" width="18.26953125" style="72" customWidth="1"/>
    <col min="6679" max="6912" width="9.1796875" style="72"/>
    <col min="6913" max="6913" width="12" style="72" customWidth="1"/>
    <col min="6914" max="6914" width="16.453125" style="72" bestFit="1" customWidth="1"/>
    <col min="6915" max="6915" width="29.54296875" style="72" customWidth="1"/>
    <col min="6916" max="6916" width="12" style="72" customWidth="1"/>
    <col min="6917" max="6917" width="14.26953125" style="72" customWidth="1"/>
    <col min="6918" max="6918" width="11.81640625" style="72" customWidth="1"/>
    <col min="6919" max="6919" width="11.54296875" style="72" customWidth="1"/>
    <col min="6920" max="6920" width="13.453125" style="72" customWidth="1"/>
    <col min="6921" max="6921" width="11.7265625" style="72" customWidth="1"/>
    <col min="6922" max="6922" width="13" style="72" customWidth="1"/>
    <col min="6923" max="6923" width="13.26953125" style="72" customWidth="1"/>
    <col min="6924" max="6924" width="13.54296875" style="72" customWidth="1"/>
    <col min="6925" max="6925" width="13.1796875" style="72" customWidth="1"/>
    <col min="6926" max="6926" width="11.7265625" style="72" customWidth="1"/>
    <col min="6927" max="6927" width="12.26953125" style="72" customWidth="1"/>
    <col min="6928" max="6928" width="13.453125" style="72" customWidth="1"/>
    <col min="6929" max="6929" width="12.1796875" style="72" customWidth="1"/>
    <col min="6930" max="6930" width="10.81640625" style="72" customWidth="1"/>
    <col min="6931" max="6933" width="19.81640625" style="72" customWidth="1"/>
    <col min="6934" max="6934" width="18.26953125" style="72" customWidth="1"/>
    <col min="6935" max="7168" width="9.1796875" style="72"/>
    <col min="7169" max="7169" width="12" style="72" customWidth="1"/>
    <col min="7170" max="7170" width="16.453125" style="72" bestFit="1" customWidth="1"/>
    <col min="7171" max="7171" width="29.54296875" style="72" customWidth="1"/>
    <col min="7172" max="7172" width="12" style="72" customWidth="1"/>
    <col min="7173" max="7173" width="14.26953125" style="72" customWidth="1"/>
    <col min="7174" max="7174" width="11.81640625" style="72" customWidth="1"/>
    <col min="7175" max="7175" width="11.54296875" style="72" customWidth="1"/>
    <col min="7176" max="7176" width="13.453125" style="72" customWidth="1"/>
    <col min="7177" max="7177" width="11.7265625" style="72" customWidth="1"/>
    <col min="7178" max="7178" width="13" style="72" customWidth="1"/>
    <col min="7179" max="7179" width="13.26953125" style="72" customWidth="1"/>
    <col min="7180" max="7180" width="13.54296875" style="72" customWidth="1"/>
    <col min="7181" max="7181" width="13.1796875" style="72" customWidth="1"/>
    <col min="7182" max="7182" width="11.7265625" style="72" customWidth="1"/>
    <col min="7183" max="7183" width="12.26953125" style="72" customWidth="1"/>
    <col min="7184" max="7184" width="13.453125" style="72" customWidth="1"/>
    <col min="7185" max="7185" width="12.1796875" style="72" customWidth="1"/>
    <col min="7186" max="7186" width="10.81640625" style="72" customWidth="1"/>
    <col min="7187" max="7189" width="19.81640625" style="72" customWidth="1"/>
    <col min="7190" max="7190" width="18.26953125" style="72" customWidth="1"/>
    <col min="7191" max="7424" width="9.1796875" style="72"/>
    <col min="7425" max="7425" width="12" style="72" customWidth="1"/>
    <col min="7426" max="7426" width="16.453125" style="72" bestFit="1" customWidth="1"/>
    <col min="7427" max="7427" width="29.54296875" style="72" customWidth="1"/>
    <col min="7428" max="7428" width="12" style="72" customWidth="1"/>
    <col min="7429" max="7429" width="14.26953125" style="72" customWidth="1"/>
    <col min="7430" max="7430" width="11.81640625" style="72" customWidth="1"/>
    <col min="7431" max="7431" width="11.54296875" style="72" customWidth="1"/>
    <col min="7432" max="7432" width="13.453125" style="72" customWidth="1"/>
    <col min="7433" max="7433" width="11.7265625" style="72" customWidth="1"/>
    <col min="7434" max="7434" width="13" style="72" customWidth="1"/>
    <col min="7435" max="7435" width="13.26953125" style="72" customWidth="1"/>
    <col min="7436" max="7436" width="13.54296875" style="72" customWidth="1"/>
    <col min="7437" max="7437" width="13.1796875" style="72" customWidth="1"/>
    <col min="7438" max="7438" width="11.7265625" style="72" customWidth="1"/>
    <col min="7439" max="7439" width="12.26953125" style="72" customWidth="1"/>
    <col min="7440" max="7440" width="13.453125" style="72" customWidth="1"/>
    <col min="7441" max="7441" width="12.1796875" style="72" customWidth="1"/>
    <col min="7442" max="7442" width="10.81640625" style="72" customWidth="1"/>
    <col min="7443" max="7445" width="19.81640625" style="72" customWidth="1"/>
    <col min="7446" max="7446" width="18.26953125" style="72" customWidth="1"/>
    <col min="7447" max="7680" width="9.1796875" style="72"/>
    <col min="7681" max="7681" width="12" style="72" customWidth="1"/>
    <col min="7682" max="7682" width="16.453125" style="72" bestFit="1" customWidth="1"/>
    <col min="7683" max="7683" width="29.54296875" style="72" customWidth="1"/>
    <col min="7684" max="7684" width="12" style="72" customWidth="1"/>
    <col min="7685" max="7685" width="14.26953125" style="72" customWidth="1"/>
    <col min="7686" max="7686" width="11.81640625" style="72" customWidth="1"/>
    <col min="7687" max="7687" width="11.54296875" style="72" customWidth="1"/>
    <col min="7688" max="7688" width="13.453125" style="72" customWidth="1"/>
    <col min="7689" max="7689" width="11.7265625" style="72" customWidth="1"/>
    <col min="7690" max="7690" width="13" style="72" customWidth="1"/>
    <col min="7691" max="7691" width="13.26953125" style="72" customWidth="1"/>
    <col min="7692" max="7692" width="13.54296875" style="72" customWidth="1"/>
    <col min="7693" max="7693" width="13.1796875" style="72" customWidth="1"/>
    <col min="7694" max="7694" width="11.7265625" style="72" customWidth="1"/>
    <col min="7695" max="7695" width="12.26953125" style="72" customWidth="1"/>
    <col min="7696" max="7696" width="13.453125" style="72" customWidth="1"/>
    <col min="7697" max="7697" width="12.1796875" style="72" customWidth="1"/>
    <col min="7698" max="7698" width="10.81640625" style="72" customWidth="1"/>
    <col min="7699" max="7701" width="19.81640625" style="72" customWidth="1"/>
    <col min="7702" max="7702" width="18.26953125" style="72" customWidth="1"/>
    <col min="7703" max="7936" width="9.1796875" style="72"/>
    <col min="7937" max="7937" width="12" style="72" customWidth="1"/>
    <col min="7938" max="7938" width="16.453125" style="72" bestFit="1" customWidth="1"/>
    <col min="7939" max="7939" width="29.54296875" style="72" customWidth="1"/>
    <col min="7940" max="7940" width="12" style="72" customWidth="1"/>
    <col min="7941" max="7941" width="14.26953125" style="72" customWidth="1"/>
    <col min="7942" max="7942" width="11.81640625" style="72" customWidth="1"/>
    <col min="7943" max="7943" width="11.54296875" style="72" customWidth="1"/>
    <col min="7944" max="7944" width="13.453125" style="72" customWidth="1"/>
    <col min="7945" max="7945" width="11.7265625" style="72" customWidth="1"/>
    <col min="7946" max="7946" width="13" style="72" customWidth="1"/>
    <col min="7947" max="7947" width="13.26953125" style="72" customWidth="1"/>
    <col min="7948" max="7948" width="13.54296875" style="72" customWidth="1"/>
    <col min="7949" max="7949" width="13.1796875" style="72" customWidth="1"/>
    <col min="7950" max="7950" width="11.7265625" style="72" customWidth="1"/>
    <col min="7951" max="7951" width="12.26953125" style="72" customWidth="1"/>
    <col min="7952" max="7952" width="13.453125" style="72" customWidth="1"/>
    <col min="7953" max="7953" width="12.1796875" style="72" customWidth="1"/>
    <col min="7954" max="7954" width="10.81640625" style="72" customWidth="1"/>
    <col min="7955" max="7957" width="19.81640625" style="72" customWidth="1"/>
    <col min="7958" max="7958" width="18.26953125" style="72" customWidth="1"/>
    <col min="7959" max="8192" width="9.1796875" style="72"/>
    <col min="8193" max="8193" width="12" style="72" customWidth="1"/>
    <col min="8194" max="8194" width="16.453125" style="72" bestFit="1" customWidth="1"/>
    <col min="8195" max="8195" width="29.54296875" style="72" customWidth="1"/>
    <col min="8196" max="8196" width="12" style="72" customWidth="1"/>
    <col min="8197" max="8197" width="14.26953125" style="72" customWidth="1"/>
    <col min="8198" max="8198" width="11.81640625" style="72" customWidth="1"/>
    <col min="8199" max="8199" width="11.54296875" style="72" customWidth="1"/>
    <col min="8200" max="8200" width="13.453125" style="72" customWidth="1"/>
    <col min="8201" max="8201" width="11.7265625" style="72" customWidth="1"/>
    <col min="8202" max="8202" width="13" style="72" customWidth="1"/>
    <col min="8203" max="8203" width="13.26953125" style="72" customWidth="1"/>
    <col min="8204" max="8204" width="13.54296875" style="72" customWidth="1"/>
    <col min="8205" max="8205" width="13.1796875" style="72" customWidth="1"/>
    <col min="8206" max="8206" width="11.7265625" style="72" customWidth="1"/>
    <col min="8207" max="8207" width="12.26953125" style="72" customWidth="1"/>
    <col min="8208" max="8208" width="13.453125" style="72" customWidth="1"/>
    <col min="8209" max="8209" width="12.1796875" style="72" customWidth="1"/>
    <col min="8210" max="8210" width="10.81640625" style="72" customWidth="1"/>
    <col min="8211" max="8213" width="19.81640625" style="72" customWidth="1"/>
    <col min="8214" max="8214" width="18.26953125" style="72" customWidth="1"/>
    <col min="8215" max="8448" width="9.1796875" style="72"/>
    <col min="8449" max="8449" width="12" style="72" customWidth="1"/>
    <col min="8450" max="8450" width="16.453125" style="72" bestFit="1" customWidth="1"/>
    <col min="8451" max="8451" width="29.54296875" style="72" customWidth="1"/>
    <col min="8452" max="8452" width="12" style="72" customWidth="1"/>
    <col min="8453" max="8453" width="14.26953125" style="72" customWidth="1"/>
    <col min="8454" max="8454" width="11.81640625" style="72" customWidth="1"/>
    <col min="8455" max="8455" width="11.54296875" style="72" customWidth="1"/>
    <col min="8456" max="8456" width="13.453125" style="72" customWidth="1"/>
    <col min="8457" max="8457" width="11.7265625" style="72" customWidth="1"/>
    <col min="8458" max="8458" width="13" style="72" customWidth="1"/>
    <col min="8459" max="8459" width="13.26953125" style="72" customWidth="1"/>
    <col min="8460" max="8460" width="13.54296875" style="72" customWidth="1"/>
    <col min="8461" max="8461" width="13.1796875" style="72" customWidth="1"/>
    <col min="8462" max="8462" width="11.7265625" style="72" customWidth="1"/>
    <col min="8463" max="8463" width="12.26953125" style="72" customWidth="1"/>
    <col min="8464" max="8464" width="13.453125" style="72" customWidth="1"/>
    <col min="8465" max="8465" width="12.1796875" style="72" customWidth="1"/>
    <col min="8466" max="8466" width="10.81640625" style="72" customWidth="1"/>
    <col min="8467" max="8469" width="19.81640625" style="72" customWidth="1"/>
    <col min="8470" max="8470" width="18.26953125" style="72" customWidth="1"/>
    <col min="8471" max="8704" width="9.1796875" style="72"/>
    <col min="8705" max="8705" width="12" style="72" customWidth="1"/>
    <col min="8706" max="8706" width="16.453125" style="72" bestFit="1" customWidth="1"/>
    <col min="8707" max="8707" width="29.54296875" style="72" customWidth="1"/>
    <col min="8708" max="8708" width="12" style="72" customWidth="1"/>
    <col min="8709" max="8709" width="14.26953125" style="72" customWidth="1"/>
    <col min="8710" max="8710" width="11.81640625" style="72" customWidth="1"/>
    <col min="8711" max="8711" width="11.54296875" style="72" customWidth="1"/>
    <col min="8712" max="8712" width="13.453125" style="72" customWidth="1"/>
    <col min="8713" max="8713" width="11.7265625" style="72" customWidth="1"/>
    <col min="8714" max="8714" width="13" style="72" customWidth="1"/>
    <col min="8715" max="8715" width="13.26953125" style="72" customWidth="1"/>
    <col min="8716" max="8716" width="13.54296875" style="72" customWidth="1"/>
    <col min="8717" max="8717" width="13.1796875" style="72" customWidth="1"/>
    <col min="8718" max="8718" width="11.7265625" style="72" customWidth="1"/>
    <col min="8719" max="8719" width="12.26953125" style="72" customWidth="1"/>
    <col min="8720" max="8720" width="13.453125" style="72" customWidth="1"/>
    <col min="8721" max="8721" width="12.1796875" style="72" customWidth="1"/>
    <col min="8722" max="8722" width="10.81640625" style="72" customWidth="1"/>
    <col min="8723" max="8725" width="19.81640625" style="72" customWidth="1"/>
    <col min="8726" max="8726" width="18.26953125" style="72" customWidth="1"/>
    <col min="8727" max="8960" width="9.1796875" style="72"/>
    <col min="8961" max="8961" width="12" style="72" customWidth="1"/>
    <col min="8962" max="8962" width="16.453125" style="72" bestFit="1" customWidth="1"/>
    <col min="8963" max="8963" width="29.54296875" style="72" customWidth="1"/>
    <col min="8964" max="8964" width="12" style="72" customWidth="1"/>
    <col min="8965" max="8965" width="14.26953125" style="72" customWidth="1"/>
    <col min="8966" max="8966" width="11.81640625" style="72" customWidth="1"/>
    <col min="8967" max="8967" width="11.54296875" style="72" customWidth="1"/>
    <col min="8968" max="8968" width="13.453125" style="72" customWidth="1"/>
    <col min="8969" max="8969" width="11.7265625" style="72" customWidth="1"/>
    <col min="8970" max="8970" width="13" style="72" customWidth="1"/>
    <col min="8971" max="8971" width="13.26953125" style="72" customWidth="1"/>
    <col min="8972" max="8972" width="13.54296875" style="72" customWidth="1"/>
    <col min="8973" max="8973" width="13.1796875" style="72" customWidth="1"/>
    <col min="8974" max="8974" width="11.7265625" style="72" customWidth="1"/>
    <col min="8975" max="8975" width="12.26953125" style="72" customWidth="1"/>
    <col min="8976" max="8976" width="13.453125" style="72" customWidth="1"/>
    <col min="8977" max="8977" width="12.1796875" style="72" customWidth="1"/>
    <col min="8978" max="8978" width="10.81640625" style="72" customWidth="1"/>
    <col min="8979" max="8981" width="19.81640625" style="72" customWidth="1"/>
    <col min="8982" max="8982" width="18.26953125" style="72" customWidth="1"/>
    <col min="8983" max="9216" width="9.1796875" style="72"/>
    <col min="9217" max="9217" width="12" style="72" customWidth="1"/>
    <col min="9218" max="9218" width="16.453125" style="72" bestFit="1" customWidth="1"/>
    <col min="9219" max="9219" width="29.54296875" style="72" customWidth="1"/>
    <col min="9220" max="9220" width="12" style="72" customWidth="1"/>
    <col min="9221" max="9221" width="14.26953125" style="72" customWidth="1"/>
    <col min="9222" max="9222" width="11.81640625" style="72" customWidth="1"/>
    <col min="9223" max="9223" width="11.54296875" style="72" customWidth="1"/>
    <col min="9224" max="9224" width="13.453125" style="72" customWidth="1"/>
    <col min="9225" max="9225" width="11.7265625" style="72" customWidth="1"/>
    <col min="9226" max="9226" width="13" style="72" customWidth="1"/>
    <col min="9227" max="9227" width="13.26953125" style="72" customWidth="1"/>
    <col min="9228" max="9228" width="13.54296875" style="72" customWidth="1"/>
    <col min="9229" max="9229" width="13.1796875" style="72" customWidth="1"/>
    <col min="9230" max="9230" width="11.7265625" style="72" customWidth="1"/>
    <col min="9231" max="9231" width="12.26953125" style="72" customWidth="1"/>
    <col min="9232" max="9232" width="13.453125" style="72" customWidth="1"/>
    <col min="9233" max="9233" width="12.1796875" style="72" customWidth="1"/>
    <col min="9234" max="9234" width="10.81640625" style="72" customWidth="1"/>
    <col min="9235" max="9237" width="19.81640625" style="72" customWidth="1"/>
    <col min="9238" max="9238" width="18.26953125" style="72" customWidth="1"/>
    <col min="9239" max="9472" width="9.1796875" style="72"/>
    <col min="9473" max="9473" width="12" style="72" customWidth="1"/>
    <col min="9474" max="9474" width="16.453125" style="72" bestFit="1" customWidth="1"/>
    <col min="9475" max="9475" width="29.54296875" style="72" customWidth="1"/>
    <col min="9476" max="9476" width="12" style="72" customWidth="1"/>
    <col min="9477" max="9477" width="14.26953125" style="72" customWidth="1"/>
    <col min="9478" max="9478" width="11.81640625" style="72" customWidth="1"/>
    <col min="9479" max="9479" width="11.54296875" style="72" customWidth="1"/>
    <col min="9480" max="9480" width="13.453125" style="72" customWidth="1"/>
    <col min="9481" max="9481" width="11.7265625" style="72" customWidth="1"/>
    <col min="9482" max="9482" width="13" style="72" customWidth="1"/>
    <col min="9483" max="9483" width="13.26953125" style="72" customWidth="1"/>
    <col min="9484" max="9484" width="13.54296875" style="72" customWidth="1"/>
    <col min="9485" max="9485" width="13.1796875" style="72" customWidth="1"/>
    <col min="9486" max="9486" width="11.7265625" style="72" customWidth="1"/>
    <col min="9487" max="9487" width="12.26953125" style="72" customWidth="1"/>
    <col min="9488" max="9488" width="13.453125" style="72" customWidth="1"/>
    <col min="9489" max="9489" width="12.1796875" style="72" customWidth="1"/>
    <col min="9490" max="9490" width="10.81640625" style="72" customWidth="1"/>
    <col min="9491" max="9493" width="19.81640625" style="72" customWidth="1"/>
    <col min="9494" max="9494" width="18.26953125" style="72" customWidth="1"/>
    <col min="9495" max="9728" width="9.1796875" style="72"/>
    <col min="9729" max="9729" width="12" style="72" customWidth="1"/>
    <col min="9730" max="9730" width="16.453125" style="72" bestFit="1" customWidth="1"/>
    <col min="9731" max="9731" width="29.54296875" style="72" customWidth="1"/>
    <col min="9732" max="9732" width="12" style="72" customWidth="1"/>
    <col min="9733" max="9733" width="14.26953125" style="72" customWidth="1"/>
    <col min="9734" max="9734" width="11.81640625" style="72" customWidth="1"/>
    <col min="9735" max="9735" width="11.54296875" style="72" customWidth="1"/>
    <col min="9736" max="9736" width="13.453125" style="72" customWidth="1"/>
    <col min="9737" max="9737" width="11.7265625" style="72" customWidth="1"/>
    <col min="9738" max="9738" width="13" style="72" customWidth="1"/>
    <col min="9739" max="9739" width="13.26953125" style="72" customWidth="1"/>
    <col min="9740" max="9740" width="13.54296875" style="72" customWidth="1"/>
    <col min="9741" max="9741" width="13.1796875" style="72" customWidth="1"/>
    <col min="9742" max="9742" width="11.7265625" style="72" customWidth="1"/>
    <col min="9743" max="9743" width="12.26953125" style="72" customWidth="1"/>
    <col min="9744" max="9744" width="13.453125" style="72" customWidth="1"/>
    <col min="9745" max="9745" width="12.1796875" style="72" customWidth="1"/>
    <col min="9746" max="9746" width="10.81640625" style="72" customWidth="1"/>
    <col min="9747" max="9749" width="19.81640625" style="72" customWidth="1"/>
    <col min="9750" max="9750" width="18.26953125" style="72" customWidth="1"/>
    <col min="9751" max="9984" width="9.1796875" style="72"/>
    <col min="9985" max="9985" width="12" style="72" customWidth="1"/>
    <col min="9986" max="9986" width="16.453125" style="72" bestFit="1" customWidth="1"/>
    <col min="9987" max="9987" width="29.54296875" style="72" customWidth="1"/>
    <col min="9988" max="9988" width="12" style="72" customWidth="1"/>
    <col min="9989" max="9989" width="14.26953125" style="72" customWidth="1"/>
    <col min="9990" max="9990" width="11.81640625" style="72" customWidth="1"/>
    <col min="9991" max="9991" width="11.54296875" style="72" customWidth="1"/>
    <col min="9992" max="9992" width="13.453125" style="72" customWidth="1"/>
    <col min="9993" max="9993" width="11.7265625" style="72" customWidth="1"/>
    <col min="9994" max="9994" width="13" style="72" customWidth="1"/>
    <col min="9995" max="9995" width="13.26953125" style="72" customWidth="1"/>
    <col min="9996" max="9996" width="13.54296875" style="72" customWidth="1"/>
    <col min="9997" max="9997" width="13.1796875" style="72" customWidth="1"/>
    <col min="9998" max="9998" width="11.7265625" style="72" customWidth="1"/>
    <col min="9999" max="9999" width="12.26953125" style="72" customWidth="1"/>
    <col min="10000" max="10000" width="13.453125" style="72" customWidth="1"/>
    <col min="10001" max="10001" width="12.1796875" style="72" customWidth="1"/>
    <col min="10002" max="10002" width="10.81640625" style="72" customWidth="1"/>
    <col min="10003" max="10005" width="19.81640625" style="72" customWidth="1"/>
    <col min="10006" max="10006" width="18.26953125" style="72" customWidth="1"/>
    <col min="10007" max="10240" width="9.1796875" style="72"/>
    <col min="10241" max="10241" width="12" style="72" customWidth="1"/>
    <col min="10242" max="10242" width="16.453125" style="72" bestFit="1" customWidth="1"/>
    <col min="10243" max="10243" width="29.54296875" style="72" customWidth="1"/>
    <col min="10244" max="10244" width="12" style="72" customWidth="1"/>
    <col min="10245" max="10245" width="14.26953125" style="72" customWidth="1"/>
    <col min="10246" max="10246" width="11.81640625" style="72" customWidth="1"/>
    <col min="10247" max="10247" width="11.54296875" style="72" customWidth="1"/>
    <col min="10248" max="10248" width="13.453125" style="72" customWidth="1"/>
    <col min="10249" max="10249" width="11.7265625" style="72" customWidth="1"/>
    <col min="10250" max="10250" width="13" style="72" customWidth="1"/>
    <col min="10251" max="10251" width="13.26953125" style="72" customWidth="1"/>
    <col min="10252" max="10252" width="13.54296875" style="72" customWidth="1"/>
    <col min="10253" max="10253" width="13.1796875" style="72" customWidth="1"/>
    <col min="10254" max="10254" width="11.7265625" style="72" customWidth="1"/>
    <col min="10255" max="10255" width="12.26953125" style="72" customWidth="1"/>
    <col min="10256" max="10256" width="13.453125" style="72" customWidth="1"/>
    <col min="10257" max="10257" width="12.1796875" style="72" customWidth="1"/>
    <col min="10258" max="10258" width="10.81640625" style="72" customWidth="1"/>
    <col min="10259" max="10261" width="19.81640625" style="72" customWidth="1"/>
    <col min="10262" max="10262" width="18.26953125" style="72" customWidth="1"/>
    <col min="10263" max="10496" width="9.1796875" style="72"/>
    <col min="10497" max="10497" width="12" style="72" customWidth="1"/>
    <col min="10498" max="10498" width="16.453125" style="72" bestFit="1" customWidth="1"/>
    <col min="10499" max="10499" width="29.54296875" style="72" customWidth="1"/>
    <col min="10500" max="10500" width="12" style="72" customWidth="1"/>
    <col min="10501" max="10501" width="14.26953125" style="72" customWidth="1"/>
    <col min="10502" max="10502" width="11.81640625" style="72" customWidth="1"/>
    <col min="10503" max="10503" width="11.54296875" style="72" customWidth="1"/>
    <col min="10504" max="10504" width="13.453125" style="72" customWidth="1"/>
    <col min="10505" max="10505" width="11.7265625" style="72" customWidth="1"/>
    <col min="10506" max="10506" width="13" style="72" customWidth="1"/>
    <col min="10507" max="10507" width="13.26953125" style="72" customWidth="1"/>
    <col min="10508" max="10508" width="13.54296875" style="72" customWidth="1"/>
    <col min="10509" max="10509" width="13.1796875" style="72" customWidth="1"/>
    <col min="10510" max="10510" width="11.7265625" style="72" customWidth="1"/>
    <col min="10511" max="10511" width="12.26953125" style="72" customWidth="1"/>
    <col min="10512" max="10512" width="13.453125" style="72" customWidth="1"/>
    <col min="10513" max="10513" width="12.1796875" style="72" customWidth="1"/>
    <col min="10514" max="10514" width="10.81640625" style="72" customWidth="1"/>
    <col min="10515" max="10517" width="19.81640625" style="72" customWidth="1"/>
    <col min="10518" max="10518" width="18.26953125" style="72" customWidth="1"/>
    <col min="10519" max="10752" width="9.1796875" style="72"/>
    <col min="10753" max="10753" width="12" style="72" customWidth="1"/>
    <col min="10754" max="10754" width="16.453125" style="72" bestFit="1" customWidth="1"/>
    <col min="10755" max="10755" width="29.54296875" style="72" customWidth="1"/>
    <col min="10756" max="10756" width="12" style="72" customWidth="1"/>
    <col min="10757" max="10757" width="14.26953125" style="72" customWidth="1"/>
    <col min="10758" max="10758" width="11.81640625" style="72" customWidth="1"/>
    <col min="10759" max="10759" width="11.54296875" style="72" customWidth="1"/>
    <col min="10760" max="10760" width="13.453125" style="72" customWidth="1"/>
    <col min="10761" max="10761" width="11.7265625" style="72" customWidth="1"/>
    <col min="10762" max="10762" width="13" style="72" customWidth="1"/>
    <col min="10763" max="10763" width="13.26953125" style="72" customWidth="1"/>
    <col min="10764" max="10764" width="13.54296875" style="72" customWidth="1"/>
    <col min="10765" max="10765" width="13.1796875" style="72" customWidth="1"/>
    <col min="10766" max="10766" width="11.7265625" style="72" customWidth="1"/>
    <col min="10767" max="10767" width="12.26953125" style="72" customWidth="1"/>
    <col min="10768" max="10768" width="13.453125" style="72" customWidth="1"/>
    <col min="10769" max="10769" width="12.1796875" style="72" customWidth="1"/>
    <col min="10770" max="10770" width="10.81640625" style="72" customWidth="1"/>
    <col min="10771" max="10773" width="19.81640625" style="72" customWidth="1"/>
    <col min="10774" max="10774" width="18.26953125" style="72" customWidth="1"/>
    <col min="10775" max="11008" width="9.1796875" style="72"/>
    <col min="11009" max="11009" width="12" style="72" customWidth="1"/>
    <col min="11010" max="11010" width="16.453125" style="72" bestFit="1" customWidth="1"/>
    <col min="11011" max="11011" width="29.54296875" style="72" customWidth="1"/>
    <col min="11012" max="11012" width="12" style="72" customWidth="1"/>
    <col min="11013" max="11013" width="14.26953125" style="72" customWidth="1"/>
    <col min="11014" max="11014" width="11.81640625" style="72" customWidth="1"/>
    <col min="11015" max="11015" width="11.54296875" style="72" customWidth="1"/>
    <col min="11016" max="11016" width="13.453125" style="72" customWidth="1"/>
    <col min="11017" max="11017" width="11.7265625" style="72" customWidth="1"/>
    <col min="11018" max="11018" width="13" style="72" customWidth="1"/>
    <col min="11019" max="11019" width="13.26953125" style="72" customWidth="1"/>
    <col min="11020" max="11020" width="13.54296875" style="72" customWidth="1"/>
    <col min="11021" max="11021" width="13.1796875" style="72" customWidth="1"/>
    <col min="11022" max="11022" width="11.7265625" style="72" customWidth="1"/>
    <col min="11023" max="11023" width="12.26953125" style="72" customWidth="1"/>
    <col min="11024" max="11024" width="13.453125" style="72" customWidth="1"/>
    <col min="11025" max="11025" width="12.1796875" style="72" customWidth="1"/>
    <col min="11026" max="11026" width="10.81640625" style="72" customWidth="1"/>
    <col min="11027" max="11029" width="19.81640625" style="72" customWidth="1"/>
    <col min="11030" max="11030" width="18.26953125" style="72" customWidth="1"/>
    <col min="11031" max="11264" width="9.1796875" style="72"/>
    <col min="11265" max="11265" width="12" style="72" customWidth="1"/>
    <col min="11266" max="11266" width="16.453125" style="72" bestFit="1" customWidth="1"/>
    <col min="11267" max="11267" width="29.54296875" style="72" customWidth="1"/>
    <col min="11268" max="11268" width="12" style="72" customWidth="1"/>
    <col min="11269" max="11269" width="14.26953125" style="72" customWidth="1"/>
    <col min="11270" max="11270" width="11.81640625" style="72" customWidth="1"/>
    <col min="11271" max="11271" width="11.54296875" style="72" customWidth="1"/>
    <col min="11272" max="11272" width="13.453125" style="72" customWidth="1"/>
    <col min="11273" max="11273" width="11.7265625" style="72" customWidth="1"/>
    <col min="11274" max="11274" width="13" style="72" customWidth="1"/>
    <col min="11275" max="11275" width="13.26953125" style="72" customWidth="1"/>
    <col min="11276" max="11276" width="13.54296875" style="72" customWidth="1"/>
    <col min="11277" max="11277" width="13.1796875" style="72" customWidth="1"/>
    <col min="11278" max="11278" width="11.7265625" style="72" customWidth="1"/>
    <col min="11279" max="11279" width="12.26953125" style="72" customWidth="1"/>
    <col min="11280" max="11280" width="13.453125" style="72" customWidth="1"/>
    <col min="11281" max="11281" width="12.1796875" style="72" customWidth="1"/>
    <col min="11282" max="11282" width="10.81640625" style="72" customWidth="1"/>
    <col min="11283" max="11285" width="19.81640625" style="72" customWidth="1"/>
    <col min="11286" max="11286" width="18.26953125" style="72" customWidth="1"/>
    <col min="11287" max="11520" width="9.1796875" style="72"/>
    <col min="11521" max="11521" width="12" style="72" customWidth="1"/>
    <col min="11522" max="11522" width="16.453125" style="72" bestFit="1" customWidth="1"/>
    <col min="11523" max="11523" width="29.54296875" style="72" customWidth="1"/>
    <col min="11524" max="11524" width="12" style="72" customWidth="1"/>
    <col min="11525" max="11525" width="14.26953125" style="72" customWidth="1"/>
    <col min="11526" max="11526" width="11.81640625" style="72" customWidth="1"/>
    <col min="11527" max="11527" width="11.54296875" style="72" customWidth="1"/>
    <col min="11528" max="11528" width="13.453125" style="72" customWidth="1"/>
    <col min="11529" max="11529" width="11.7265625" style="72" customWidth="1"/>
    <col min="11530" max="11530" width="13" style="72" customWidth="1"/>
    <col min="11531" max="11531" width="13.26953125" style="72" customWidth="1"/>
    <col min="11532" max="11532" width="13.54296875" style="72" customWidth="1"/>
    <col min="11533" max="11533" width="13.1796875" style="72" customWidth="1"/>
    <col min="11534" max="11534" width="11.7265625" style="72" customWidth="1"/>
    <col min="11535" max="11535" width="12.26953125" style="72" customWidth="1"/>
    <col min="11536" max="11536" width="13.453125" style="72" customWidth="1"/>
    <col min="11537" max="11537" width="12.1796875" style="72" customWidth="1"/>
    <col min="11538" max="11538" width="10.81640625" style="72" customWidth="1"/>
    <col min="11539" max="11541" width="19.81640625" style="72" customWidth="1"/>
    <col min="11542" max="11542" width="18.26953125" style="72" customWidth="1"/>
    <col min="11543" max="11776" width="9.1796875" style="72"/>
    <col min="11777" max="11777" width="12" style="72" customWidth="1"/>
    <col min="11778" max="11778" width="16.453125" style="72" bestFit="1" customWidth="1"/>
    <col min="11779" max="11779" width="29.54296875" style="72" customWidth="1"/>
    <col min="11780" max="11780" width="12" style="72" customWidth="1"/>
    <col min="11781" max="11781" width="14.26953125" style="72" customWidth="1"/>
    <col min="11782" max="11782" width="11.81640625" style="72" customWidth="1"/>
    <col min="11783" max="11783" width="11.54296875" style="72" customWidth="1"/>
    <col min="11784" max="11784" width="13.453125" style="72" customWidth="1"/>
    <col min="11785" max="11785" width="11.7265625" style="72" customWidth="1"/>
    <col min="11786" max="11786" width="13" style="72" customWidth="1"/>
    <col min="11787" max="11787" width="13.26953125" style="72" customWidth="1"/>
    <col min="11788" max="11788" width="13.54296875" style="72" customWidth="1"/>
    <col min="11789" max="11789" width="13.1796875" style="72" customWidth="1"/>
    <col min="11790" max="11790" width="11.7265625" style="72" customWidth="1"/>
    <col min="11791" max="11791" width="12.26953125" style="72" customWidth="1"/>
    <col min="11792" max="11792" width="13.453125" style="72" customWidth="1"/>
    <col min="11793" max="11793" width="12.1796875" style="72" customWidth="1"/>
    <col min="11794" max="11794" width="10.81640625" style="72" customWidth="1"/>
    <col min="11795" max="11797" width="19.81640625" style="72" customWidth="1"/>
    <col min="11798" max="11798" width="18.26953125" style="72" customWidth="1"/>
    <col min="11799" max="12032" width="9.1796875" style="72"/>
    <col min="12033" max="12033" width="12" style="72" customWidth="1"/>
    <col min="12034" max="12034" width="16.453125" style="72" bestFit="1" customWidth="1"/>
    <col min="12035" max="12035" width="29.54296875" style="72" customWidth="1"/>
    <col min="12036" max="12036" width="12" style="72" customWidth="1"/>
    <col min="12037" max="12037" width="14.26953125" style="72" customWidth="1"/>
    <col min="12038" max="12038" width="11.81640625" style="72" customWidth="1"/>
    <col min="12039" max="12039" width="11.54296875" style="72" customWidth="1"/>
    <col min="12040" max="12040" width="13.453125" style="72" customWidth="1"/>
    <col min="12041" max="12041" width="11.7265625" style="72" customWidth="1"/>
    <col min="12042" max="12042" width="13" style="72" customWidth="1"/>
    <col min="12043" max="12043" width="13.26953125" style="72" customWidth="1"/>
    <col min="12044" max="12044" width="13.54296875" style="72" customWidth="1"/>
    <col min="12045" max="12045" width="13.1796875" style="72" customWidth="1"/>
    <col min="12046" max="12046" width="11.7265625" style="72" customWidth="1"/>
    <col min="12047" max="12047" width="12.26953125" style="72" customWidth="1"/>
    <col min="12048" max="12048" width="13.453125" style="72" customWidth="1"/>
    <col min="12049" max="12049" width="12.1796875" style="72" customWidth="1"/>
    <col min="12050" max="12050" width="10.81640625" style="72" customWidth="1"/>
    <col min="12051" max="12053" width="19.81640625" style="72" customWidth="1"/>
    <col min="12054" max="12054" width="18.26953125" style="72" customWidth="1"/>
    <col min="12055" max="12288" width="9.1796875" style="72"/>
    <col min="12289" max="12289" width="12" style="72" customWidth="1"/>
    <col min="12290" max="12290" width="16.453125" style="72" bestFit="1" customWidth="1"/>
    <col min="12291" max="12291" width="29.54296875" style="72" customWidth="1"/>
    <col min="12292" max="12292" width="12" style="72" customWidth="1"/>
    <col min="12293" max="12293" width="14.26953125" style="72" customWidth="1"/>
    <col min="12294" max="12294" width="11.81640625" style="72" customWidth="1"/>
    <col min="12295" max="12295" width="11.54296875" style="72" customWidth="1"/>
    <col min="12296" max="12296" width="13.453125" style="72" customWidth="1"/>
    <col min="12297" max="12297" width="11.7265625" style="72" customWidth="1"/>
    <col min="12298" max="12298" width="13" style="72" customWidth="1"/>
    <col min="12299" max="12299" width="13.26953125" style="72" customWidth="1"/>
    <col min="12300" max="12300" width="13.54296875" style="72" customWidth="1"/>
    <col min="12301" max="12301" width="13.1796875" style="72" customWidth="1"/>
    <col min="12302" max="12302" width="11.7265625" style="72" customWidth="1"/>
    <col min="12303" max="12303" width="12.26953125" style="72" customWidth="1"/>
    <col min="12304" max="12304" width="13.453125" style="72" customWidth="1"/>
    <col min="12305" max="12305" width="12.1796875" style="72" customWidth="1"/>
    <col min="12306" max="12306" width="10.81640625" style="72" customWidth="1"/>
    <col min="12307" max="12309" width="19.81640625" style="72" customWidth="1"/>
    <col min="12310" max="12310" width="18.26953125" style="72" customWidth="1"/>
    <col min="12311" max="12544" width="9.1796875" style="72"/>
    <col min="12545" max="12545" width="12" style="72" customWidth="1"/>
    <col min="12546" max="12546" width="16.453125" style="72" bestFit="1" customWidth="1"/>
    <col min="12547" max="12547" width="29.54296875" style="72" customWidth="1"/>
    <col min="12548" max="12548" width="12" style="72" customWidth="1"/>
    <col min="12549" max="12549" width="14.26953125" style="72" customWidth="1"/>
    <col min="12550" max="12550" width="11.81640625" style="72" customWidth="1"/>
    <col min="12551" max="12551" width="11.54296875" style="72" customWidth="1"/>
    <col min="12552" max="12552" width="13.453125" style="72" customWidth="1"/>
    <col min="12553" max="12553" width="11.7265625" style="72" customWidth="1"/>
    <col min="12554" max="12554" width="13" style="72" customWidth="1"/>
    <col min="12555" max="12555" width="13.26953125" style="72" customWidth="1"/>
    <col min="12556" max="12556" width="13.54296875" style="72" customWidth="1"/>
    <col min="12557" max="12557" width="13.1796875" style="72" customWidth="1"/>
    <col min="12558" max="12558" width="11.7265625" style="72" customWidth="1"/>
    <col min="12559" max="12559" width="12.26953125" style="72" customWidth="1"/>
    <col min="12560" max="12560" width="13.453125" style="72" customWidth="1"/>
    <col min="12561" max="12561" width="12.1796875" style="72" customWidth="1"/>
    <col min="12562" max="12562" width="10.81640625" style="72" customWidth="1"/>
    <col min="12563" max="12565" width="19.81640625" style="72" customWidth="1"/>
    <col min="12566" max="12566" width="18.26953125" style="72" customWidth="1"/>
    <col min="12567" max="12800" width="9.1796875" style="72"/>
    <col min="12801" max="12801" width="12" style="72" customWidth="1"/>
    <col min="12802" max="12802" width="16.453125" style="72" bestFit="1" customWidth="1"/>
    <col min="12803" max="12803" width="29.54296875" style="72" customWidth="1"/>
    <col min="12804" max="12804" width="12" style="72" customWidth="1"/>
    <col min="12805" max="12805" width="14.26953125" style="72" customWidth="1"/>
    <col min="12806" max="12806" width="11.81640625" style="72" customWidth="1"/>
    <col min="12807" max="12807" width="11.54296875" style="72" customWidth="1"/>
    <col min="12808" max="12808" width="13.453125" style="72" customWidth="1"/>
    <col min="12809" max="12809" width="11.7265625" style="72" customWidth="1"/>
    <col min="12810" max="12810" width="13" style="72" customWidth="1"/>
    <col min="12811" max="12811" width="13.26953125" style="72" customWidth="1"/>
    <col min="12812" max="12812" width="13.54296875" style="72" customWidth="1"/>
    <col min="12813" max="12813" width="13.1796875" style="72" customWidth="1"/>
    <col min="12814" max="12814" width="11.7265625" style="72" customWidth="1"/>
    <col min="12815" max="12815" width="12.26953125" style="72" customWidth="1"/>
    <col min="12816" max="12816" width="13.453125" style="72" customWidth="1"/>
    <col min="12817" max="12817" width="12.1796875" style="72" customWidth="1"/>
    <col min="12818" max="12818" width="10.81640625" style="72" customWidth="1"/>
    <col min="12819" max="12821" width="19.81640625" style="72" customWidth="1"/>
    <col min="12822" max="12822" width="18.26953125" style="72" customWidth="1"/>
    <col min="12823" max="13056" width="9.1796875" style="72"/>
    <col min="13057" max="13057" width="12" style="72" customWidth="1"/>
    <col min="13058" max="13058" width="16.453125" style="72" bestFit="1" customWidth="1"/>
    <col min="13059" max="13059" width="29.54296875" style="72" customWidth="1"/>
    <col min="13060" max="13060" width="12" style="72" customWidth="1"/>
    <col min="13061" max="13061" width="14.26953125" style="72" customWidth="1"/>
    <col min="13062" max="13062" width="11.81640625" style="72" customWidth="1"/>
    <col min="13063" max="13063" width="11.54296875" style="72" customWidth="1"/>
    <col min="13064" max="13064" width="13.453125" style="72" customWidth="1"/>
    <col min="13065" max="13065" width="11.7265625" style="72" customWidth="1"/>
    <col min="13066" max="13066" width="13" style="72" customWidth="1"/>
    <col min="13067" max="13067" width="13.26953125" style="72" customWidth="1"/>
    <col min="13068" max="13068" width="13.54296875" style="72" customWidth="1"/>
    <col min="13069" max="13069" width="13.1796875" style="72" customWidth="1"/>
    <col min="13070" max="13070" width="11.7265625" style="72" customWidth="1"/>
    <col min="13071" max="13071" width="12.26953125" style="72" customWidth="1"/>
    <col min="13072" max="13072" width="13.453125" style="72" customWidth="1"/>
    <col min="13073" max="13073" width="12.1796875" style="72" customWidth="1"/>
    <col min="13074" max="13074" width="10.81640625" style="72" customWidth="1"/>
    <col min="13075" max="13077" width="19.81640625" style="72" customWidth="1"/>
    <col min="13078" max="13078" width="18.26953125" style="72" customWidth="1"/>
    <col min="13079" max="13312" width="9.1796875" style="72"/>
    <col min="13313" max="13313" width="12" style="72" customWidth="1"/>
    <col min="13314" max="13314" width="16.453125" style="72" bestFit="1" customWidth="1"/>
    <col min="13315" max="13315" width="29.54296875" style="72" customWidth="1"/>
    <col min="13316" max="13316" width="12" style="72" customWidth="1"/>
    <col min="13317" max="13317" width="14.26953125" style="72" customWidth="1"/>
    <col min="13318" max="13318" width="11.81640625" style="72" customWidth="1"/>
    <col min="13319" max="13319" width="11.54296875" style="72" customWidth="1"/>
    <col min="13320" max="13320" width="13.453125" style="72" customWidth="1"/>
    <col min="13321" max="13321" width="11.7265625" style="72" customWidth="1"/>
    <col min="13322" max="13322" width="13" style="72" customWidth="1"/>
    <col min="13323" max="13323" width="13.26953125" style="72" customWidth="1"/>
    <col min="13324" max="13324" width="13.54296875" style="72" customWidth="1"/>
    <col min="13325" max="13325" width="13.1796875" style="72" customWidth="1"/>
    <col min="13326" max="13326" width="11.7265625" style="72" customWidth="1"/>
    <col min="13327" max="13327" width="12.26953125" style="72" customWidth="1"/>
    <col min="13328" max="13328" width="13.453125" style="72" customWidth="1"/>
    <col min="13329" max="13329" width="12.1796875" style="72" customWidth="1"/>
    <col min="13330" max="13330" width="10.81640625" style="72" customWidth="1"/>
    <col min="13331" max="13333" width="19.81640625" style="72" customWidth="1"/>
    <col min="13334" max="13334" width="18.26953125" style="72" customWidth="1"/>
    <col min="13335" max="13568" width="9.1796875" style="72"/>
    <col min="13569" max="13569" width="12" style="72" customWidth="1"/>
    <col min="13570" max="13570" width="16.453125" style="72" bestFit="1" customWidth="1"/>
    <col min="13571" max="13571" width="29.54296875" style="72" customWidth="1"/>
    <col min="13572" max="13572" width="12" style="72" customWidth="1"/>
    <col min="13573" max="13573" width="14.26953125" style="72" customWidth="1"/>
    <col min="13574" max="13574" width="11.81640625" style="72" customWidth="1"/>
    <col min="13575" max="13575" width="11.54296875" style="72" customWidth="1"/>
    <col min="13576" max="13576" width="13.453125" style="72" customWidth="1"/>
    <col min="13577" max="13577" width="11.7265625" style="72" customWidth="1"/>
    <col min="13578" max="13578" width="13" style="72" customWidth="1"/>
    <col min="13579" max="13579" width="13.26953125" style="72" customWidth="1"/>
    <col min="13580" max="13580" width="13.54296875" style="72" customWidth="1"/>
    <col min="13581" max="13581" width="13.1796875" style="72" customWidth="1"/>
    <col min="13582" max="13582" width="11.7265625" style="72" customWidth="1"/>
    <col min="13583" max="13583" width="12.26953125" style="72" customWidth="1"/>
    <col min="13584" max="13584" width="13.453125" style="72" customWidth="1"/>
    <col min="13585" max="13585" width="12.1796875" style="72" customWidth="1"/>
    <col min="13586" max="13586" width="10.81640625" style="72" customWidth="1"/>
    <col min="13587" max="13589" width="19.81640625" style="72" customWidth="1"/>
    <col min="13590" max="13590" width="18.26953125" style="72" customWidth="1"/>
    <col min="13591" max="13824" width="9.1796875" style="72"/>
    <col min="13825" max="13825" width="12" style="72" customWidth="1"/>
    <col min="13826" max="13826" width="16.453125" style="72" bestFit="1" customWidth="1"/>
    <col min="13827" max="13827" width="29.54296875" style="72" customWidth="1"/>
    <col min="13828" max="13828" width="12" style="72" customWidth="1"/>
    <col min="13829" max="13829" width="14.26953125" style="72" customWidth="1"/>
    <col min="13830" max="13830" width="11.81640625" style="72" customWidth="1"/>
    <col min="13831" max="13831" width="11.54296875" style="72" customWidth="1"/>
    <col min="13832" max="13832" width="13.453125" style="72" customWidth="1"/>
    <col min="13833" max="13833" width="11.7265625" style="72" customWidth="1"/>
    <col min="13834" max="13834" width="13" style="72" customWidth="1"/>
    <col min="13835" max="13835" width="13.26953125" style="72" customWidth="1"/>
    <col min="13836" max="13836" width="13.54296875" style="72" customWidth="1"/>
    <col min="13837" max="13837" width="13.1796875" style="72" customWidth="1"/>
    <col min="13838" max="13838" width="11.7265625" style="72" customWidth="1"/>
    <col min="13839" max="13839" width="12.26953125" style="72" customWidth="1"/>
    <col min="13840" max="13840" width="13.453125" style="72" customWidth="1"/>
    <col min="13841" max="13841" width="12.1796875" style="72" customWidth="1"/>
    <col min="13842" max="13842" width="10.81640625" style="72" customWidth="1"/>
    <col min="13843" max="13845" width="19.81640625" style="72" customWidth="1"/>
    <col min="13846" max="13846" width="18.26953125" style="72" customWidth="1"/>
    <col min="13847" max="14080" width="9.1796875" style="72"/>
    <col min="14081" max="14081" width="12" style="72" customWidth="1"/>
    <col min="14082" max="14082" width="16.453125" style="72" bestFit="1" customWidth="1"/>
    <col min="14083" max="14083" width="29.54296875" style="72" customWidth="1"/>
    <col min="14084" max="14084" width="12" style="72" customWidth="1"/>
    <col min="14085" max="14085" width="14.26953125" style="72" customWidth="1"/>
    <col min="14086" max="14086" width="11.81640625" style="72" customWidth="1"/>
    <col min="14087" max="14087" width="11.54296875" style="72" customWidth="1"/>
    <col min="14088" max="14088" width="13.453125" style="72" customWidth="1"/>
    <col min="14089" max="14089" width="11.7265625" style="72" customWidth="1"/>
    <col min="14090" max="14090" width="13" style="72" customWidth="1"/>
    <col min="14091" max="14091" width="13.26953125" style="72" customWidth="1"/>
    <col min="14092" max="14092" width="13.54296875" style="72" customWidth="1"/>
    <col min="14093" max="14093" width="13.1796875" style="72" customWidth="1"/>
    <col min="14094" max="14094" width="11.7265625" style="72" customWidth="1"/>
    <col min="14095" max="14095" width="12.26953125" style="72" customWidth="1"/>
    <col min="14096" max="14096" width="13.453125" style="72" customWidth="1"/>
    <col min="14097" max="14097" width="12.1796875" style="72" customWidth="1"/>
    <col min="14098" max="14098" width="10.81640625" style="72" customWidth="1"/>
    <col min="14099" max="14101" width="19.81640625" style="72" customWidth="1"/>
    <col min="14102" max="14102" width="18.26953125" style="72" customWidth="1"/>
    <col min="14103" max="14336" width="9.1796875" style="72"/>
    <col min="14337" max="14337" width="12" style="72" customWidth="1"/>
    <col min="14338" max="14338" width="16.453125" style="72" bestFit="1" customWidth="1"/>
    <col min="14339" max="14339" width="29.54296875" style="72" customWidth="1"/>
    <col min="14340" max="14340" width="12" style="72" customWidth="1"/>
    <col min="14341" max="14341" width="14.26953125" style="72" customWidth="1"/>
    <col min="14342" max="14342" width="11.81640625" style="72" customWidth="1"/>
    <col min="14343" max="14343" width="11.54296875" style="72" customWidth="1"/>
    <col min="14344" max="14344" width="13.453125" style="72" customWidth="1"/>
    <col min="14345" max="14345" width="11.7265625" style="72" customWidth="1"/>
    <col min="14346" max="14346" width="13" style="72" customWidth="1"/>
    <col min="14347" max="14347" width="13.26953125" style="72" customWidth="1"/>
    <col min="14348" max="14348" width="13.54296875" style="72" customWidth="1"/>
    <col min="14349" max="14349" width="13.1796875" style="72" customWidth="1"/>
    <col min="14350" max="14350" width="11.7265625" style="72" customWidth="1"/>
    <col min="14351" max="14351" width="12.26953125" style="72" customWidth="1"/>
    <col min="14352" max="14352" width="13.453125" style="72" customWidth="1"/>
    <col min="14353" max="14353" width="12.1796875" style="72" customWidth="1"/>
    <col min="14354" max="14354" width="10.81640625" style="72" customWidth="1"/>
    <col min="14355" max="14357" width="19.81640625" style="72" customWidth="1"/>
    <col min="14358" max="14358" width="18.26953125" style="72" customWidth="1"/>
    <col min="14359" max="14592" width="9.1796875" style="72"/>
    <col min="14593" max="14593" width="12" style="72" customWidth="1"/>
    <col min="14594" max="14594" width="16.453125" style="72" bestFit="1" customWidth="1"/>
    <col min="14595" max="14595" width="29.54296875" style="72" customWidth="1"/>
    <col min="14596" max="14596" width="12" style="72" customWidth="1"/>
    <col min="14597" max="14597" width="14.26953125" style="72" customWidth="1"/>
    <col min="14598" max="14598" width="11.81640625" style="72" customWidth="1"/>
    <col min="14599" max="14599" width="11.54296875" style="72" customWidth="1"/>
    <col min="14600" max="14600" width="13.453125" style="72" customWidth="1"/>
    <col min="14601" max="14601" width="11.7265625" style="72" customWidth="1"/>
    <col min="14602" max="14602" width="13" style="72" customWidth="1"/>
    <col min="14603" max="14603" width="13.26953125" style="72" customWidth="1"/>
    <col min="14604" max="14604" width="13.54296875" style="72" customWidth="1"/>
    <col min="14605" max="14605" width="13.1796875" style="72" customWidth="1"/>
    <col min="14606" max="14606" width="11.7265625" style="72" customWidth="1"/>
    <col min="14607" max="14607" width="12.26953125" style="72" customWidth="1"/>
    <col min="14608" max="14608" width="13.453125" style="72" customWidth="1"/>
    <col min="14609" max="14609" width="12.1796875" style="72" customWidth="1"/>
    <col min="14610" max="14610" width="10.81640625" style="72" customWidth="1"/>
    <col min="14611" max="14613" width="19.81640625" style="72" customWidth="1"/>
    <col min="14614" max="14614" width="18.26953125" style="72" customWidth="1"/>
    <col min="14615" max="14848" width="9.1796875" style="72"/>
    <col min="14849" max="14849" width="12" style="72" customWidth="1"/>
    <col min="14850" max="14850" width="16.453125" style="72" bestFit="1" customWidth="1"/>
    <col min="14851" max="14851" width="29.54296875" style="72" customWidth="1"/>
    <col min="14852" max="14852" width="12" style="72" customWidth="1"/>
    <col min="14853" max="14853" width="14.26953125" style="72" customWidth="1"/>
    <col min="14854" max="14854" width="11.81640625" style="72" customWidth="1"/>
    <col min="14855" max="14855" width="11.54296875" style="72" customWidth="1"/>
    <col min="14856" max="14856" width="13.453125" style="72" customWidth="1"/>
    <col min="14857" max="14857" width="11.7265625" style="72" customWidth="1"/>
    <col min="14858" max="14858" width="13" style="72" customWidth="1"/>
    <col min="14859" max="14859" width="13.26953125" style="72" customWidth="1"/>
    <col min="14860" max="14860" width="13.54296875" style="72" customWidth="1"/>
    <col min="14861" max="14861" width="13.1796875" style="72" customWidth="1"/>
    <col min="14862" max="14862" width="11.7265625" style="72" customWidth="1"/>
    <col min="14863" max="14863" width="12.26953125" style="72" customWidth="1"/>
    <col min="14864" max="14864" width="13.453125" style="72" customWidth="1"/>
    <col min="14865" max="14865" width="12.1796875" style="72" customWidth="1"/>
    <col min="14866" max="14866" width="10.81640625" style="72" customWidth="1"/>
    <col min="14867" max="14869" width="19.81640625" style="72" customWidth="1"/>
    <col min="14870" max="14870" width="18.26953125" style="72" customWidth="1"/>
    <col min="14871" max="15104" width="9.1796875" style="72"/>
    <col min="15105" max="15105" width="12" style="72" customWidth="1"/>
    <col min="15106" max="15106" width="16.453125" style="72" bestFit="1" customWidth="1"/>
    <col min="15107" max="15107" width="29.54296875" style="72" customWidth="1"/>
    <col min="15108" max="15108" width="12" style="72" customWidth="1"/>
    <col min="15109" max="15109" width="14.26953125" style="72" customWidth="1"/>
    <col min="15110" max="15110" width="11.81640625" style="72" customWidth="1"/>
    <col min="15111" max="15111" width="11.54296875" style="72" customWidth="1"/>
    <col min="15112" max="15112" width="13.453125" style="72" customWidth="1"/>
    <col min="15113" max="15113" width="11.7265625" style="72" customWidth="1"/>
    <col min="15114" max="15114" width="13" style="72" customWidth="1"/>
    <col min="15115" max="15115" width="13.26953125" style="72" customWidth="1"/>
    <col min="15116" max="15116" width="13.54296875" style="72" customWidth="1"/>
    <col min="15117" max="15117" width="13.1796875" style="72" customWidth="1"/>
    <col min="15118" max="15118" width="11.7265625" style="72" customWidth="1"/>
    <col min="15119" max="15119" width="12.26953125" style="72" customWidth="1"/>
    <col min="15120" max="15120" width="13.453125" style="72" customWidth="1"/>
    <col min="15121" max="15121" width="12.1796875" style="72" customWidth="1"/>
    <col min="15122" max="15122" width="10.81640625" style="72" customWidth="1"/>
    <col min="15123" max="15125" width="19.81640625" style="72" customWidth="1"/>
    <col min="15126" max="15126" width="18.26953125" style="72" customWidth="1"/>
    <col min="15127" max="15360" width="9.1796875" style="72"/>
    <col min="15361" max="15361" width="12" style="72" customWidth="1"/>
    <col min="15362" max="15362" width="16.453125" style="72" bestFit="1" customWidth="1"/>
    <col min="15363" max="15363" width="29.54296875" style="72" customWidth="1"/>
    <col min="15364" max="15364" width="12" style="72" customWidth="1"/>
    <col min="15365" max="15365" width="14.26953125" style="72" customWidth="1"/>
    <col min="15366" max="15366" width="11.81640625" style="72" customWidth="1"/>
    <col min="15367" max="15367" width="11.54296875" style="72" customWidth="1"/>
    <col min="15368" max="15368" width="13.453125" style="72" customWidth="1"/>
    <col min="15369" max="15369" width="11.7265625" style="72" customWidth="1"/>
    <col min="15370" max="15370" width="13" style="72" customWidth="1"/>
    <col min="15371" max="15371" width="13.26953125" style="72" customWidth="1"/>
    <col min="15372" max="15372" width="13.54296875" style="72" customWidth="1"/>
    <col min="15373" max="15373" width="13.1796875" style="72" customWidth="1"/>
    <col min="15374" max="15374" width="11.7265625" style="72" customWidth="1"/>
    <col min="15375" max="15375" width="12.26953125" style="72" customWidth="1"/>
    <col min="15376" max="15376" width="13.453125" style="72" customWidth="1"/>
    <col min="15377" max="15377" width="12.1796875" style="72" customWidth="1"/>
    <col min="15378" max="15378" width="10.81640625" style="72" customWidth="1"/>
    <col min="15379" max="15381" width="19.81640625" style="72" customWidth="1"/>
    <col min="15382" max="15382" width="18.26953125" style="72" customWidth="1"/>
    <col min="15383" max="15616" width="9.1796875" style="72"/>
    <col min="15617" max="15617" width="12" style="72" customWidth="1"/>
    <col min="15618" max="15618" width="16.453125" style="72" bestFit="1" customWidth="1"/>
    <col min="15619" max="15619" width="29.54296875" style="72" customWidth="1"/>
    <col min="15620" max="15620" width="12" style="72" customWidth="1"/>
    <col min="15621" max="15621" width="14.26953125" style="72" customWidth="1"/>
    <col min="15622" max="15622" width="11.81640625" style="72" customWidth="1"/>
    <col min="15623" max="15623" width="11.54296875" style="72" customWidth="1"/>
    <col min="15624" max="15624" width="13.453125" style="72" customWidth="1"/>
    <col min="15625" max="15625" width="11.7265625" style="72" customWidth="1"/>
    <col min="15626" max="15626" width="13" style="72" customWidth="1"/>
    <col min="15627" max="15627" width="13.26953125" style="72" customWidth="1"/>
    <col min="15628" max="15628" width="13.54296875" style="72" customWidth="1"/>
    <col min="15629" max="15629" width="13.1796875" style="72" customWidth="1"/>
    <col min="15630" max="15630" width="11.7265625" style="72" customWidth="1"/>
    <col min="15631" max="15631" width="12.26953125" style="72" customWidth="1"/>
    <col min="15632" max="15632" width="13.453125" style="72" customWidth="1"/>
    <col min="15633" max="15633" width="12.1796875" style="72" customWidth="1"/>
    <col min="15634" max="15634" width="10.81640625" style="72" customWidth="1"/>
    <col min="15635" max="15637" width="19.81640625" style="72" customWidth="1"/>
    <col min="15638" max="15638" width="18.26953125" style="72" customWidth="1"/>
    <col min="15639" max="15872" width="9.1796875" style="72"/>
    <col min="15873" max="15873" width="12" style="72" customWidth="1"/>
    <col min="15874" max="15874" width="16.453125" style="72" bestFit="1" customWidth="1"/>
    <col min="15875" max="15875" width="29.54296875" style="72" customWidth="1"/>
    <col min="15876" max="15876" width="12" style="72" customWidth="1"/>
    <col min="15877" max="15877" width="14.26953125" style="72" customWidth="1"/>
    <col min="15878" max="15878" width="11.81640625" style="72" customWidth="1"/>
    <col min="15879" max="15879" width="11.54296875" style="72" customWidth="1"/>
    <col min="15880" max="15880" width="13.453125" style="72" customWidth="1"/>
    <col min="15881" max="15881" width="11.7265625" style="72" customWidth="1"/>
    <col min="15882" max="15882" width="13" style="72" customWidth="1"/>
    <col min="15883" max="15883" width="13.26953125" style="72" customWidth="1"/>
    <col min="15884" max="15884" width="13.54296875" style="72" customWidth="1"/>
    <col min="15885" max="15885" width="13.1796875" style="72" customWidth="1"/>
    <col min="15886" max="15886" width="11.7265625" style="72" customWidth="1"/>
    <col min="15887" max="15887" width="12.26953125" style="72" customWidth="1"/>
    <col min="15888" max="15888" width="13.453125" style="72" customWidth="1"/>
    <col min="15889" max="15889" width="12.1796875" style="72" customWidth="1"/>
    <col min="15890" max="15890" width="10.81640625" style="72" customWidth="1"/>
    <col min="15891" max="15893" width="19.81640625" style="72" customWidth="1"/>
    <col min="15894" max="15894" width="18.26953125" style="72" customWidth="1"/>
    <col min="15895" max="16128" width="9.1796875" style="72"/>
    <col min="16129" max="16129" width="12" style="72" customWidth="1"/>
    <col min="16130" max="16130" width="16.453125" style="72" bestFit="1" customWidth="1"/>
    <col min="16131" max="16131" width="29.54296875" style="72" customWidth="1"/>
    <col min="16132" max="16132" width="12" style="72" customWidth="1"/>
    <col min="16133" max="16133" width="14.26953125" style="72" customWidth="1"/>
    <col min="16134" max="16134" width="11.81640625" style="72" customWidth="1"/>
    <col min="16135" max="16135" width="11.54296875" style="72" customWidth="1"/>
    <col min="16136" max="16136" width="13.453125" style="72" customWidth="1"/>
    <col min="16137" max="16137" width="11.7265625" style="72" customWidth="1"/>
    <col min="16138" max="16138" width="13" style="72" customWidth="1"/>
    <col min="16139" max="16139" width="13.26953125" style="72" customWidth="1"/>
    <col min="16140" max="16140" width="13.54296875" style="72" customWidth="1"/>
    <col min="16141" max="16141" width="13.1796875" style="72" customWidth="1"/>
    <col min="16142" max="16142" width="11.7265625" style="72" customWidth="1"/>
    <col min="16143" max="16143" width="12.26953125" style="72" customWidth="1"/>
    <col min="16144" max="16144" width="13.453125" style="72" customWidth="1"/>
    <col min="16145" max="16145" width="12.1796875" style="72" customWidth="1"/>
    <col min="16146" max="16146" width="10.81640625" style="72" customWidth="1"/>
    <col min="16147" max="16149" width="19.81640625" style="72" customWidth="1"/>
    <col min="16150" max="16150" width="18.26953125" style="72" customWidth="1"/>
    <col min="16151" max="16384" width="9.1796875" style="72"/>
  </cols>
  <sheetData>
    <row r="1" spans="1:21" ht="20">
      <c r="B1" s="26" t="str">
        <f>[6]Cover!C22</f>
        <v>Endeavour Energy</v>
      </c>
      <c r="C1" s="219"/>
      <c r="D1" s="219"/>
      <c r="E1" s="219"/>
      <c r="F1" s="219"/>
      <c r="G1" s="219"/>
      <c r="H1" s="219"/>
      <c r="I1" s="219"/>
      <c r="J1" s="219"/>
      <c r="K1" s="219"/>
      <c r="L1" s="219"/>
      <c r="M1" s="219"/>
      <c r="N1" s="219"/>
      <c r="O1" s="219"/>
      <c r="P1" s="219"/>
      <c r="Q1" s="219"/>
      <c r="R1" s="219"/>
      <c r="S1" s="219"/>
      <c r="T1" s="219"/>
      <c r="U1" s="219"/>
    </row>
    <row r="2" spans="1:21" ht="20">
      <c r="B2" s="732" t="s">
        <v>334</v>
      </c>
      <c r="C2" s="732"/>
      <c r="D2" s="678"/>
      <c r="E2" s="678"/>
    </row>
    <row r="3" spans="1:21" ht="20">
      <c r="B3" s="418" t="str">
        <f>Cover!C26</f>
        <v>2012-13</v>
      </c>
    </row>
    <row r="4" spans="1:21" ht="20">
      <c r="B4" s="26"/>
    </row>
    <row r="5" spans="1:21" ht="66.75" customHeight="1">
      <c r="B5" s="760" t="s">
        <v>335</v>
      </c>
      <c r="C5" s="783"/>
      <c r="D5" s="668"/>
      <c r="E5" s="669"/>
    </row>
    <row r="6" spans="1:21" s="340" customFormat="1" ht="15" customHeight="1">
      <c r="B6" s="339"/>
      <c r="C6" s="339"/>
      <c r="D6" s="249"/>
      <c r="E6" s="249"/>
    </row>
    <row r="7" spans="1:21" ht="15.5">
      <c r="B7" s="73" t="s">
        <v>336</v>
      </c>
    </row>
    <row r="8" spans="1:21" ht="20">
      <c r="B8" s="71"/>
    </row>
    <row r="9" spans="1:21" ht="40.15" customHeight="1">
      <c r="A9" s="345"/>
      <c r="B9" s="273" t="s">
        <v>329</v>
      </c>
      <c r="C9" s="274" t="s">
        <v>96</v>
      </c>
      <c r="D9" s="784" t="s">
        <v>337</v>
      </c>
      <c r="E9" s="785"/>
      <c r="F9" s="771"/>
      <c r="G9" s="784" t="s">
        <v>338</v>
      </c>
      <c r="H9" s="785"/>
      <c r="I9" s="771"/>
      <c r="J9" s="784" t="s">
        <v>339</v>
      </c>
      <c r="K9" s="785"/>
      <c r="L9" s="771"/>
      <c r="M9" s="784" t="s">
        <v>100</v>
      </c>
      <c r="N9" s="785"/>
      <c r="O9" s="771"/>
      <c r="P9" s="734" t="s">
        <v>106</v>
      </c>
      <c r="Q9" s="771"/>
    </row>
    <row r="10" spans="1:21" ht="21.75" customHeight="1">
      <c r="B10" s="273"/>
      <c r="C10" s="274"/>
      <c r="D10" s="274" t="s">
        <v>275</v>
      </c>
      <c r="E10" s="275" t="s">
        <v>276</v>
      </c>
      <c r="F10" s="275" t="s">
        <v>277</v>
      </c>
      <c r="G10" s="274" t="s">
        <v>275</v>
      </c>
      <c r="H10" s="275" t="s">
        <v>276</v>
      </c>
      <c r="I10" s="275" t="s">
        <v>277</v>
      </c>
      <c r="J10" s="274" t="s">
        <v>275</v>
      </c>
      <c r="K10" s="275" t="s">
        <v>276</v>
      </c>
      <c r="L10" s="275" t="s">
        <v>277</v>
      </c>
      <c r="M10" s="274" t="s">
        <v>275</v>
      </c>
      <c r="N10" s="275" t="s">
        <v>276</v>
      </c>
      <c r="O10" s="275" t="s">
        <v>277</v>
      </c>
      <c r="P10" s="274" t="s">
        <v>275</v>
      </c>
      <c r="Q10" s="275" t="s">
        <v>276</v>
      </c>
    </row>
    <row r="11" spans="1:21" s="409" customFormat="1" ht="21.75" customHeight="1">
      <c r="B11" s="273"/>
      <c r="C11" s="274"/>
      <c r="D11" s="35" t="s">
        <v>98</v>
      </c>
      <c r="E11" s="35" t="s">
        <v>98</v>
      </c>
      <c r="F11" s="275"/>
      <c r="G11" s="35" t="s">
        <v>98</v>
      </c>
      <c r="H11" s="35" t="s">
        <v>98</v>
      </c>
      <c r="I11" s="275"/>
      <c r="J11" s="35" t="s">
        <v>98</v>
      </c>
      <c r="K11" s="35" t="s">
        <v>98</v>
      </c>
      <c r="L11" s="275"/>
      <c r="M11" s="35" t="s">
        <v>98</v>
      </c>
      <c r="N11" s="35" t="s">
        <v>98</v>
      </c>
      <c r="O11" s="275"/>
      <c r="P11" s="274"/>
      <c r="Q11" s="275"/>
    </row>
    <row r="12" spans="1:21" ht="13">
      <c r="B12" s="282"/>
      <c r="C12" s="341" t="s">
        <v>340</v>
      </c>
      <c r="D12" s="503"/>
      <c r="E12" s="503">
        <v>64837.679806026208</v>
      </c>
      <c r="F12" s="577" t="e">
        <f>(E12-D12)/D12</f>
        <v>#DIV/0!</v>
      </c>
      <c r="G12" s="503"/>
      <c r="H12" s="503">
        <v>8570.8199782631018</v>
      </c>
      <c r="I12" s="577" t="e">
        <f>(H12-G12)/G12</f>
        <v>#DIV/0!</v>
      </c>
      <c r="J12" s="503"/>
      <c r="K12" s="503">
        <v>5146.3285590260202</v>
      </c>
      <c r="L12" s="577" t="e">
        <f>(K12-J12)/J12</f>
        <v>#DIV/0!</v>
      </c>
      <c r="M12" s="503"/>
      <c r="N12" s="503">
        <v>3780.5583941841114</v>
      </c>
      <c r="O12" s="577" t="e">
        <f>(N12-M12)/M12</f>
        <v>#DIV/0!</v>
      </c>
      <c r="P12" s="577">
        <f>SUM(D12,G12,J12,M12)</f>
        <v>0</v>
      </c>
      <c r="Q12" s="577">
        <f>SUM(E12,H12,K12,N12)</f>
        <v>82335.386737499444</v>
      </c>
    </row>
    <row r="13" spans="1:21" ht="13">
      <c r="B13" s="282"/>
      <c r="C13" s="341" t="s">
        <v>341</v>
      </c>
      <c r="D13" s="503"/>
      <c r="E13" s="503">
        <v>100877.68726408595</v>
      </c>
      <c r="F13" s="577" t="e">
        <f>(E13-D13)/D13</f>
        <v>#DIV/0!</v>
      </c>
      <c r="G13" s="503"/>
      <c r="H13" s="503">
        <v>13946.071191041819</v>
      </c>
      <c r="I13" s="577" t="e">
        <f>(H13-G13)/G13</f>
        <v>#DIV/0!</v>
      </c>
      <c r="J13" s="503"/>
      <c r="K13" s="503">
        <v>66782.660012293432</v>
      </c>
      <c r="L13" s="577" t="e">
        <f>(K13-J13)/J13</f>
        <v>#DIV/0!</v>
      </c>
      <c r="M13" s="503"/>
      <c r="N13" s="503">
        <v>7644.4685273483747</v>
      </c>
      <c r="O13" s="577" t="e">
        <f>(N13-M13)/M13</f>
        <v>#DIV/0!</v>
      </c>
      <c r="P13" s="577">
        <f>SUM(D13,G13,J13,M13)</f>
        <v>0</v>
      </c>
      <c r="Q13" s="577">
        <f>SUM(E13,H13,K13,N13)</f>
        <v>189250.88699476956</v>
      </c>
    </row>
    <row r="14" spans="1:21" ht="13">
      <c r="B14" s="282"/>
      <c r="C14" s="289" t="s">
        <v>110</v>
      </c>
      <c r="D14" s="577">
        <v>221264.67234115428</v>
      </c>
      <c r="E14" s="577">
        <f>SUM(E12:E13)</f>
        <v>165715.36707011214</v>
      </c>
      <c r="F14" s="577">
        <f>(E14-D14)/D14</f>
        <v>-0.25105365751923608</v>
      </c>
      <c r="G14" s="577">
        <v>18448.355095733401</v>
      </c>
      <c r="H14" s="577">
        <f>SUM(H12:H13)</f>
        <v>22516.891169304923</v>
      </c>
      <c r="I14" s="577">
        <f>(H14-G14)/G14</f>
        <v>0.22053652222427478</v>
      </c>
      <c r="J14" s="577">
        <v>52193.593482388897</v>
      </c>
      <c r="K14" s="577">
        <f>SUM(K12:K13)</f>
        <v>71928.988571319453</v>
      </c>
      <c r="L14" s="577">
        <f>(K14-J14)/J14</f>
        <v>0.37811910949549105</v>
      </c>
      <c r="M14" s="577">
        <v>56131.484143805203</v>
      </c>
      <c r="N14" s="577">
        <f>SUM(N12:N13)</f>
        <v>11425.026921532486</v>
      </c>
      <c r="O14" s="577">
        <f>(N14-M14)/M14</f>
        <v>-0.79645956105022431</v>
      </c>
      <c r="P14" s="577">
        <f>SUM(P12:P13)</f>
        <v>0</v>
      </c>
      <c r="Q14" s="577">
        <f>SUM(Q12:Q13)</f>
        <v>271586.27373226901</v>
      </c>
    </row>
    <row r="16" spans="1:21" ht="18">
      <c r="B16" s="291" t="s">
        <v>342</v>
      </c>
      <c r="C16" s="327"/>
      <c r="D16" s="327"/>
      <c r="E16" s="293"/>
      <c r="F16" s="293"/>
      <c r="G16" s="293"/>
      <c r="H16" s="293"/>
      <c r="I16" s="293"/>
      <c r="J16" s="293"/>
      <c r="K16" s="293"/>
      <c r="L16" s="293"/>
      <c r="M16" s="293"/>
      <c r="N16" s="293"/>
      <c r="O16" s="293"/>
    </row>
    <row r="17" spans="2:15" ht="18">
      <c r="B17" s="291"/>
      <c r="C17" s="327"/>
      <c r="D17" s="327"/>
      <c r="E17" s="293"/>
      <c r="F17" s="293"/>
      <c r="G17" s="293"/>
      <c r="H17" s="293"/>
      <c r="I17" s="293"/>
      <c r="J17" s="293"/>
      <c r="K17" s="293"/>
      <c r="L17" s="293"/>
      <c r="M17" s="293"/>
      <c r="N17" s="293"/>
      <c r="O17" s="293"/>
    </row>
    <row r="18" spans="2:15" ht="15.5">
      <c r="B18" s="763" t="s">
        <v>343</v>
      </c>
      <c r="C18" s="772"/>
      <c r="D18" s="772"/>
      <c r="E18" s="773"/>
      <c r="F18" s="293"/>
      <c r="G18" s="293"/>
      <c r="H18" s="293"/>
      <c r="I18" s="293"/>
      <c r="J18" s="293"/>
      <c r="K18" s="293"/>
      <c r="L18" s="293"/>
      <c r="M18" s="293"/>
      <c r="N18" s="293"/>
      <c r="O18" s="293"/>
    </row>
    <row r="19" spans="2:15" ht="15.5">
      <c r="B19" s="346"/>
      <c r="C19" s="294"/>
      <c r="D19" s="294"/>
      <c r="E19" s="294"/>
      <c r="F19" s="294"/>
      <c r="G19" s="295"/>
      <c r="H19" s="295"/>
      <c r="I19" s="295"/>
      <c r="J19" s="295"/>
      <c r="K19" s="295"/>
      <c r="L19" s="295"/>
      <c r="M19" s="295"/>
      <c r="N19" s="295"/>
      <c r="O19" s="295"/>
    </row>
    <row r="20" spans="2:15" ht="13">
      <c r="B20" s="296" t="s">
        <v>287</v>
      </c>
      <c r="C20" s="738" t="s">
        <v>288</v>
      </c>
      <c r="D20" s="774"/>
      <c r="E20" s="774"/>
      <c r="F20" s="774"/>
      <c r="G20" s="774"/>
      <c r="H20" s="774"/>
      <c r="I20" s="774"/>
      <c r="J20" s="774"/>
      <c r="K20" s="774"/>
      <c r="L20" s="774"/>
      <c r="M20" s="774"/>
      <c r="N20" s="774"/>
    </row>
    <row r="21" spans="2:15" ht="16.5" customHeight="1">
      <c r="B21" s="534" t="s">
        <v>746</v>
      </c>
      <c r="C21" s="775" t="s">
        <v>747</v>
      </c>
      <c r="D21" s="776"/>
      <c r="E21" s="776"/>
      <c r="F21" s="776"/>
      <c r="G21" s="776"/>
      <c r="H21" s="776"/>
      <c r="I21" s="776"/>
      <c r="J21" s="776"/>
      <c r="K21" s="776"/>
      <c r="L21" s="776"/>
      <c r="M21" s="776"/>
      <c r="N21" s="777"/>
    </row>
    <row r="22" spans="2:15" ht="15.5">
      <c r="B22" s="347"/>
      <c r="C22" s="778"/>
      <c r="D22" s="779"/>
      <c r="E22" s="779"/>
      <c r="F22" s="779"/>
      <c r="G22" s="779"/>
      <c r="H22" s="779"/>
      <c r="I22" s="779"/>
      <c r="J22" s="779"/>
      <c r="K22" s="779"/>
      <c r="L22" s="779"/>
      <c r="M22" s="779"/>
      <c r="N22" s="780"/>
    </row>
    <row r="23" spans="2:15" ht="15.5">
      <c r="B23" s="347"/>
      <c r="C23" s="781"/>
      <c r="D23" s="782"/>
      <c r="E23" s="782"/>
      <c r="F23" s="782"/>
      <c r="G23" s="782"/>
      <c r="H23" s="782"/>
      <c r="I23" s="782"/>
      <c r="J23" s="782"/>
      <c r="K23" s="782"/>
      <c r="L23" s="782"/>
      <c r="M23" s="782"/>
      <c r="N23" s="782"/>
    </row>
    <row r="24" spans="2:15" ht="18" customHeight="1"/>
  </sheetData>
  <mergeCells count="12">
    <mergeCell ref="C23:N23"/>
    <mergeCell ref="B2:E2"/>
    <mergeCell ref="B5:E5"/>
    <mergeCell ref="D9:F9"/>
    <mergeCell ref="G9:I9"/>
    <mergeCell ref="J9:L9"/>
    <mergeCell ref="M9:O9"/>
    <mergeCell ref="P9:Q9"/>
    <mergeCell ref="B18:E18"/>
    <mergeCell ref="C20:N20"/>
    <mergeCell ref="C21:N21"/>
    <mergeCell ref="C22:N22"/>
  </mergeCells>
  <pageMargins left="0.35433070866141736" right="0.35433070866141736" top="0.59055118110236227" bottom="0.59055118110236227" header="0.51181102362204722" footer="0.11811023622047245"/>
  <pageSetup paperSize="9" scale="53" fitToHeight="100" orientation="landscape" r:id="rId1"/>
  <headerFooter scaleWithDoc="0" alignWithMargins="0">
    <oddFooter>&amp;L&amp;8&amp;D&amp;C&amp;8&amp; Template: &amp;A
&amp;F&amp;R&amp;8&amp;P of &amp;N</oddFooter>
  </headerFooter>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K33"/>
  <sheetViews>
    <sheetView view="pageBreakPreview" topLeftCell="A7" zoomScale="70" zoomScaleNormal="100" zoomScaleSheetLayoutView="70" workbookViewId="0">
      <selection activeCell="C40" sqref="C40"/>
    </sheetView>
  </sheetViews>
  <sheetFormatPr defaultRowHeight="12.5"/>
  <cols>
    <col min="1" max="1" width="12" style="72" customWidth="1"/>
    <col min="2" max="2" width="16.453125" style="72" bestFit="1" customWidth="1"/>
    <col min="3" max="3" width="45.7265625" style="72" customWidth="1"/>
    <col min="4" max="10" width="15.7265625" style="72" customWidth="1"/>
    <col min="11" max="11" width="30.7265625" style="72" customWidth="1"/>
    <col min="12" max="12" width="5" style="72" customWidth="1"/>
    <col min="13" max="13" width="15.26953125" style="72" customWidth="1"/>
    <col min="14" max="254" width="9.1796875" style="72"/>
    <col min="255" max="255" width="12" style="72" customWidth="1"/>
    <col min="256" max="256" width="16.453125" style="72" bestFit="1" customWidth="1"/>
    <col min="257" max="257" width="84.453125" style="72" customWidth="1"/>
    <col min="258" max="258" width="33.7265625" style="72" customWidth="1"/>
    <col min="259" max="259" width="23.1796875" style="72" customWidth="1"/>
    <col min="260" max="264" width="19.81640625" style="72" customWidth="1"/>
    <col min="265" max="265" width="16.7265625" style="72" customWidth="1"/>
    <col min="266" max="267" width="18.26953125" style="72" customWidth="1"/>
    <col min="268" max="268" width="5" style="72" customWidth="1"/>
    <col min="269" max="269" width="15.26953125" style="72" customWidth="1"/>
    <col min="270" max="510" width="9.1796875" style="72"/>
    <col min="511" max="511" width="12" style="72" customWidth="1"/>
    <col min="512" max="512" width="16.453125" style="72" bestFit="1" customWidth="1"/>
    <col min="513" max="513" width="84.453125" style="72" customWidth="1"/>
    <col min="514" max="514" width="33.7265625" style="72" customWidth="1"/>
    <col min="515" max="515" width="23.1796875" style="72" customWidth="1"/>
    <col min="516" max="520" width="19.81640625" style="72" customWidth="1"/>
    <col min="521" max="521" width="16.7265625" style="72" customWidth="1"/>
    <col min="522" max="523" width="18.26953125" style="72" customWidth="1"/>
    <col min="524" max="524" width="5" style="72" customWidth="1"/>
    <col min="525" max="525" width="15.26953125" style="72" customWidth="1"/>
    <col min="526" max="766" width="9.1796875" style="72"/>
    <col min="767" max="767" width="12" style="72" customWidth="1"/>
    <col min="768" max="768" width="16.453125" style="72" bestFit="1" customWidth="1"/>
    <col min="769" max="769" width="84.453125" style="72" customWidth="1"/>
    <col min="770" max="770" width="33.7265625" style="72" customWidth="1"/>
    <col min="771" max="771" width="23.1796875" style="72" customWidth="1"/>
    <col min="772" max="776" width="19.81640625" style="72" customWidth="1"/>
    <col min="777" max="777" width="16.7265625" style="72" customWidth="1"/>
    <col min="778" max="779" width="18.26953125" style="72" customWidth="1"/>
    <col min="780" max="780" width="5" style="72" customWidth="1"/>
    <col min="781" max="781" width="15.26953125" style="72" customWidth="1"/>
    <col min="782" max="1022" width="9.1796875" style="72"/>
    <col min="1023" max="1023" width="12" style="72" customWidth="1"/>
    <col min="1024" max="1024" width="16.453125" style="72" bestFit="1" customWidth="1"/>
    <col min="1025" max="1025" width="84.453125" style="72" customWidth="1"/>
    <col min="1026" max="1026" width="33.7265625" style="72" customWidth="1"/>
    <col min="1027" max="1027" width="23.1796875" style="72" customWidth="1"/>
    <col min="1028" max="1032" width="19.81640625" style="72" customWidth="1"/>
    <col min="1033" max="1033" width="16.7265625" style="72" customWidth="1"/>
    <col min="1034" max="1035" width="18.26953125" style="72" customWidth="1"/>
    <col min="1036" max="1036" width="5" style="72" customWidth="1"/>
    <col min="1037" max="1037" width="15.26953125" style="72" customWidth="1"/>
    <col min="1038" max="1278" width="9.1796875" style="72"/>
    <col min="1279" max="1279" width="12" style="72" customWidth="1"/>
    <col min="1280" max="1280" width="16.453125" style="72" bestFit="1" customWidth="1"/>
    <col min="1281" max="1281" width="84.453125" style="72" customWidth="1"/>
    <col min="1282" max="1282" width="33.7265625" style="72" customWidth="1"/>
    <col min="1283" max="1283" width="23.1796875" style="72" customWidth="1"/>
    <col min="1284" max="1288" width="19.81640625" style="72" customWidth="1"/>
    <col min="1289" max="1289" width="16.7265625" style="72" customWidth="1"/>
    <col min="1290" max="1291" width="18.26953125" style="72" customWidth="1"/>
    <col min="1292" max="1292" width="5" style="72" customWidth="1"/>
    <col min="1293" max="1293" width="15.26953125" style="72" customWidth="1"/>
    <col min="1294" max="1534" width="9.1796875" style="72"/>
    <col min="1535" max="1535" width="12" style="72" customWidth="1"/>
    <col min="1536" max="1536" width="16.453125" style="72" bestFit="1" customWidth="1"/>
    <col min="1537" max="1537" width="84.453125" style="72" customWidth="1"/>
    <col min="1538" max="1538" width="33.7265625" style="72" customWidth="1"/>
    <col min="1539" max="1539" width="23.1796875" style="72" customWidth="1"/>
    <col min="1540" max="1544" width="19.81640625" style="72" customWidth="1"/>
    <col min="1545" max="1545" width="16.7265625" style="72" customWidth="1"/>
    <col min="1546" max="1547" width="18.26953125" style="72" customWidth="1"/>
    <col min="1548" max="1548" width="5" style="72" customWidth="1"/>
    <col min="1549" max="1549" width="15.26953125" style="72" customWidth="1"/>
    <col min="1550" max="1790" width="9.1796875" style="72"/>
    <col min="1791" max="1791" width="12" style="72" customWidth="1"/>
    <col min="1792" max="1792" width="16.453125" style="72" bestFit="1" customWidth="1"/>
    <col min="1793" max="1793" width="84.453125" style="72" customWidth="1"/>
    <col min="1794" max="1794" width="33.7265625" style="72" customWidth="1"/>
    <col min="1795" max="1795" width="23.1796875" style="72" customWidth="1"/>
    <col min="1796" max="1800" width="19.81640625" style="72" customWidth="1"/>
    <col min="1801" max="1801" width="16.7265625" style="72" customWidth="1"/>
    <col min="1802" max="1803" width="18.26953125" style="72" customWidth="1"/>
    <col min="1804" max="1804" width="5" style="72" customWidth="1"/>
    <col min="1805" max="1805" width="15.26953125" style="72" customWidth="1"/>
    <col min="1806" max="2046" width="9.1796875" style="72"/>
    <col min="2047" max="2047" width="12" style="72" customWidth="1"/>
    <col min="2048" max="2048" width="16.453125" style="72" bestFit="1" customWidth="1"/>
    <col min="2049" max="2049" width="84.453125" style="72" customWidth="1"/>
    <col min="2050" max="2050" width="33.7265625" style="72" customWidth="1"/>
    <col min="2051" max="2051" width="23.1796875" style="72" customWidth="1"/>
    <col min="2052" max="2056" width="19.81640625" style="72" customWidth="1"/>
    <col min="2057" max="2057" width="16.7265625" style="72" customWidth="1"/>
    <col min="2058" max="2059" width="18.26953125" style="72" customWidth="1"/>
    <col min="2060" max="2060" width="5" style="72" customWidth="1"/>
    <col min="2061" max="2061" width="15.26953125" style="72" customWidth="1"/>
    <col min="2062" max="2302" width="9.1796875" style="72"/>
    <col min="2303" max="2303" width="12" style="72" customWidth="1"/>
    <col min="2304" max="2304" width="16.453125" style="72" bestFit="1" customWidth="1"/>
    <col min="2305" max="2305" width="84.453125" style="72" customWidth="1"/>
    <col min="2306" max="2306" width="33.7265625" style="72" customWidth="1"/>
    <col min="2307" max="2307" width="23.1796875" style="72" customWidth="1"/>
    <col min="2308" max="2312" width="19.81640625" style="72" customWidth="1"/>
    <col min="2313" max="2313" width="16.7265625" style="72" customWidth="1"/>
    <col min="2314" max="2315" width="18.26953125" style="72" customWidth="1"/>
    <col min="2316" max="2316" width="5" style="72" customWidth="1"/>
    <col min="2317" max="2317" width="15.26953125" style="72" customWidth="1"/>
    <col min="2318" max="2558" width="9.1796875" style="72"/>
    <col min="2559" max="2559" width="12" style="72" customWidth="1"/>
    <col min="2560" max="2560" width="16.453125" style="72" bestFit="1" customWidth="1"/>
    <col min="2561" max="2561" width="84.453125" style="72" customWidth="1"/>
    <col min="2562" max="2562" width="33.7265625" style="72" customWidth="1"/>
    <col min="2563" max="2563" width="23.1796875" style="72" customWidth="1"/>
    <col min="2564" max="2568" width="19.81640625" style="72" customWidth="1"/>
    <col min="2569" max="2569" width="16.7265625" style="72" customWidth="1"/>
    <col min="2570" max="2571" width="18.26953125" style="72" customWidth="1"/>
    <col min="2572" max="2572" width="5" style="72" customWidth="1"/>
    <col min="2573" max="2573" width="15.26953125" style="72" customWidth="1"/>
    <col min="2574" max="2814" width="9.1796875" style="72"/>
    <col min="2815" max="2815" width="12" style="72" customWidth="1"/>
    <col min="2816" max="2816" width="16.453125" style="72" bestFit="1" customWidth="1"/>
    <col min="2817" max="2817" width="84.453125" style="72" customWidth="1"/>
    <col min="2818" max="2818" width="33.7265625" style="72" customWidth="1"/>
    <col min="2819" max="2819" width="23.1796875" style="72" customWidth="1"/>
    <col min="2820" max="2824" width="19.81640625" style="72" customWidth="1"/>
    <col min="2825" max="2825" width="16.7265625" style="72" customWidth="1"/>
    <col min="2826" max="2827" width="18.26953125" style="72" customWidth="1"/>
    <col min="2828" max="2828" width="5" style="72" customWidth="1"/>
    <col min="2829" max="2829" width="15.26953125" style="72" customWidth="1"/>
    <col min="2830" max="3070" width="9.1796875" style="72"/>
    <col min="3071" max="3071" width="12" style="72" customWidth="1"/>
    <col min="3072" max="3072" width="16.453125" style="72" bestFit="1" customWidth="1"/>
    <col min="3073" max="3073" width="84.453125" style="72" customWidth="1"/>
    <col min="3074" max="3074" width="33.7265625" style="72" customWidth="1"/>
    <col min="3075" max="3075" width="23.1796875" style="72" customWidth="1"/>
    <col min="3076" max="3080" width="19.81640625" style="72" customWidth="1"/>
    <col min="3081" max="3081" width="16.7265625" style="72" customWidth="1"/>
    <col min="3082" max="3083" width="18.26953125" style="72" customWidth="1"/>
    <col min="3084" max="3084" width="5" style="72" customWidth="1"/>
    <col min="3085" max="3085" width="15.26953125" style="72" customWidth="1"/>
    <col min="3086" max="3326" width="9.1796875" style="72"/>
    <col min="3327" max="3327" width="12" style="72" customWidth="1"/>
    <col min="3328" max="3328" width="16.453125" style="72" bestFit="1" customWidth="1"/>
    <col min="3329" max="3329" width="84.453125" style="72" customWidth="1"/>
    <col min="3330" max="3330" width="33.7265625" style="72" customWidth="1"/>
    <col min="3331" max="3331" width="23.1796875" style="72" customWidth="1"/>
    <col min="3332" max="3336" width="19.81640625" style="72" customWidth="1"/>
    <col min="3337" max="3337" width="16.7265625" style="72" customWidth="1"/>
    <col min="3338" max="3339" width="18.26953125" style="72" customWidth="1"/>
    <col min="3340" max="3340" width="5" style="72" customWidth="1"/>
    <col min="3341" max="3341" width="15.26953125" style="72" customWidth="1"/>
    <col min="3342" max="3582" width="9.1796875" style="72"/>
    <col min="3583" max="3583" width="12" style="72" customWidth="1"/>
    <col min="3584" max="3584" width="16.453125" style="72" bestFit="1" customWidth="1"/>
    <col min="3585" max="3585" width="84.453125" style="72" customWidth="1"/>
    <col min="3586" max="3586" width="33.7265625" style="72" customWidth="1"/>
    <col min="3587" max="3587" width="23.1796875" style="72" customWidth="1"/>
    <col min="3588" max="3592" width="19.81640625" style="72" customWidth="1"/>
    <col min="3593" max="3593" width="16.7265625" style="72" customWidth="1"/>
    <col min="3594" max="3595" width="18.26953125" style="72" customWidth="1"/>
    <col min="3596" max="3596" width="5" style="72" customWidth="1"/>
    <col min="3597" max="3597" width="15.26953125" style="72" customWidth="1"/>
    <col min="3598" max="3838" width="9.1796875" style="72"/>
    <col min="3839" max="3839" width="12" style="72" customWidth="1"/>
    <col min="3840" max="3840" width="16.453125" style="72" bestFit="1" customWidth="1"/>
    <col min="3841" max="3841" width="84.453125" style="72" customWidth="1"/>
    <col min="3842" max="3842" width="33.7265625" style="72" customWidth="1"/>
    <col min="3843" max="3843" width="23.1796875" style="72" customWidth="1"/>
    <col min="3844" max="3848" width="19.81640625" style="72" customWidth="1"/>
    <col min="3849" max="3849" width="16.7265625" style="72" customWidth="1"/>
    <col min="3850" max="3851" width="18.26953125" style="72" customWidth="1"/>
    <col min="3852" max="3852" width="5" style="72" customWidth="1"/>
    <col min="3853" max="3853" width="15.26953125" style="72" customWidth="1"/>
    <col min="3854" max="4094" width="9.1796875" style="72"/>
    <col min="4095" max="4095" width="12" style="72" customWidth="1"/>
    <col min="4096" max="4096" width="16.453125" style="72" bestFit="1" customWidth="1"/>
    <col min="4097" max="4097" width="84.453125" style="72" customWidth="1"/>
    <col min="4098" max="4098" width="33.7265625" style="72" customWidth="1"/>
    <col min="4099" max="4099" width="23.1796875" style="72" customWidth="1"/>
    <col min="4100" max="4104" width="19.81640625" style="72" customWidth="1"/>
    <col min="4105" max="4105" width="16.7265625" style="72" customWidth="1"/>
    <col min="4106" max="4107" width="18.26953125" style="72" customWidth="1"/>
    <col min="4108" max="4108" width="5" style="72" customWidth="1"/>
    <col min="4109" max="4109" width="15.26953125" style="72" customWidth="1"/>
    <col min="4110" max="4350" width="9.1796875" style="72"/>
    <col min="4351" max="4351" width="12" style="72" customWidth="1"/>
    <col min="4352" max="4352" width="16.453125" style="72" bestFit="1" customWidth="1"/>
    <col min="4353" max="4353" width="84.453125" style="72" customWidth="1"/>
    <col min="4354" max="4354" width="33.7265625" style="72" customWidth="1"/>
    <col min="4355" max="4355" width="23.1796875" style="72" customWidth="1"/>
    <col min="4356" max="4360" width="19.81640625" style="72" customWidth="1"/>
    <col min="4361" max="4361" width="16.7265625" style="72" customWidth="1"/>
    <col min="4362" max="4363" width="18.26953125" style="72" customWidth="1"/>
    <col min="4364" max="4364" width="5" style="72" customWidth="1"/>
    <col min="4365" max="4365" width="15.26953125" style="72" customWidth="1"/>
    <col min="4366" max="4606" width="9.1796875" style="72"/>
    <col min="4607" max="4607" width="12" style="72" customWidth="1"/>
    <col min="4608" max="4608" width="16.453125" style="72" bestFit="1" customWidth="1"/>
    <col min="4609" max="4609" width="84.453125" style="72" customWidth="1"/>
    <col min="4610" max="4610" width="33.7265625" style="72" customWidth="1"/>
    <col min="4611" max="4611" width="23.1796875" style="72" customWidth="1"/>
    <col min="4612" max="4616" width="19.81640625" style="72" customWidth="1"/>
    <col min="4617" max="4617" width="16.7265625" style="72" customWidth="1"/>
    <col min="4618" max="4619" width="18.26953125" style="72" customWidth="1"/>
    <col min="4620" max="4620" width="5" style="72" customWidth="1"/>
    <col min="4621" max="4621" width="15.26953125" style="72" customWidth="1"/>
    <col min="4622" max="4862" width="9.1796875" style="72"/>
    <col min="4863" max="4863" width="12" style="72" customWidth="1"/>
    <col min="4864" max="4864" width="16.453125" style="72" bestFit="1" customWidth="1"/>
    <col min="4865" max="4865" width="84.453125" style="72" customWidth="1"/>
    <col min="4866" max="4866" width="33.7265625" style="72" customWidth="1"/>
    <col min="4867" max="4867" width="23.1796875" style="72" customWidth="1"/>
    <col min="4868" max="4872" width="19.81640625" style="72" customWidth="1"/>
    <col min="4873" max="4873" width="16.7265625" style="72" customWidth="1"/>
    <col min="4874" max="4875" width="18.26953125" style="72" customWidth="1"/>
    <col min="4876" max="4876" width="5" style="72" customWidth="1"/>
    <col min="4877" max="4877" width="15.26953125" style="72" customWidth="1"/>
    <col min="4878" max="5118" width="9.1796875" style="72"/>
    <col min="5119" max="5119" width="12" style="72" customWidth="1"/>
    <col min="5120" max="5120" width="16.453125" style="72" bestFit="1" customWidth="1"/>
    <col min="5121" max="5121" width="84.453125" style="72" customWidth="1"/>
    <col min="5122" max="5122" width="33.7265625" style="72" customWidth="1"/>
    <col min="5123" max="5123" width="23.1796875" style="72" customWidth="1"/>
    <col min="5124" max="5128" width="19.81640625" style="72" customWidth="1"/>
    <col min="5129" max="5129" width="16.7265625" style="72" customWidth="1"/>
    <col min="5130" max="5131" width="18.26953125" style="72" customWidth="1"/>
    <col min="5132" max="5132" width="5" style="72" customWidth="1"/>
    <col min="5133" max="5133" width="15.26953125" style="72" customWidth="1"/>
    <col min="5134" max="5374" width="9.1796875" style="72"/>
    <col min="5375" max="5375" width="12" style="72" customWidth="1"/>
    <col min="5376" max="5376" width="16.453125" style="72" bestFit="1" customWidth="1"/>
    <col min="5377" max="5377" width="84.453125" style="72" customWidth="1"/>
    <col min="5378" max="5378" width="33.7265625" style="72" customWidth="1"/>
    <col min="5379" max="5379" width="23.1796875" style="72" customWidth="1"/>
    <col min="5380" max="5384" width="19.81640625" style="72" customWidth="1"/>
    <col min="5385" max="5385" width="16.7265625" style="72" customWidth="1"/>
    <col min="5386" max="5387" width="18.26953125" style="72" customWidth="1"/>
    <col min="5388" max="5388" width="5" style="72" customWidth="1"/>
    <col min="5389" max="5389" width="15.26953125" style="72" customWidth="1"/>
    <col min="5390" max="5630" width="9.1796875" style="72"/>
    <col min="5631" max="5631" width="12" style="72" customWidth="1"/>
    <col min="5632" max="5632" width="16.453125" style="72" bestFit="1" customWidth="1"/>
    <col min="5633" max="5633" width="84.453125" style="72" customWidth="1"/>
    <col min="5634" max="5634" width="33.7265625" style="72" customWidth="1"/>
    <col min="5635" max="5635" width="23.1796875" style="72" customWidth="1"/>
    <col min="5636" max="5640" width="19.81640625" style="72" customWidth="1"/>
    <col min="5641" max="5641" width="16.7265625" style="72" customWidth="1"/>
    <col min="5642" max="5643" width="18.26953125" style="72" customWidth="1"/>
    <col min="5644" max="5644" width="5" style="72" customWidth="1"/>
    <col min="5645" max="5645" width="15.26953125" style="72" customWidth="1"/>
    <col min="5646" max="5886" width="9.1796875" style="72"/>
    <col min="5887" max="5887" width="12" style="72" customWidth="1"/>
    <col min="5888" max="5888" width="16.453125" style="72" bestFit="1" customWidth="1"/>
    <col min="5889" max="5889" width="84.453125" style="72" customWidth="1"/>
    <col min="5890" max="5890" width="33.7265625" style="72" customWidth="1"/>
    <col min="5891" max="5891" width="23.1796875" style="72" customWidth="1"/>
    <col min="5892" max="5896" width="19.81640625" style="72" customWidth="1"/>
    <col min="5897" max="5897" width="16.7265625" style="72" customWidth="1"/>
    <col min="5898" max="5899" width="18.26953125" style="72" customWidth="1"/>
    <col min="5900" max="5900" width="5" style="72" customWidth="1"/>
    <col min="5901" max="5901" width="15.26953125" style="72" customWidth="1"/>
    <col min="5902" max="6142" width="9.1796875" style="72"/>
    <col min="6143" max="6143" width="12" style="72" customWidth="1"/>
    <col min="6144" max="6144" width="16.453125" style="72" bestFit="1" customWidth="1"/>
    <col min="6145" max="6145" width="84.453125" style="72" customWidth="1"/>
    <col min="6146" max="6146" width="33.7265625" style="72" customWidth="1"/>
    <col min="6147" max="6147" width="23.1796875" style="72" customWidth="1"/>
    <col min="6148" max="6152" width="19.81640625" style="72" customWidth="1"/>
    <col min="6153" max="6153" width="16.7265625" style="72" customWidth="1"/>
    <col min="6154" max="6155" width="18.26953125" style="72" customWidth="1"/>
    <col min="6156" max="6156" width="5" style="72" customWidth="1"/>
    <col min="6157" max="6157" width="15.26953125" style="72" customWidth="1"/>
    <col min="6158" max="6398" width="9.1796875" style="72"/>
    <col min="6399" max="6399" width="12" style="72" customWidth="1"/>
    <col min="6400" max="6400" width="16.453125" style="72" bestFit="1" customWidth="1"/>
    <col min="6401" max="6401" width="84.453125" style="72" customWidth="1"/>
    <col min="6402" max="6402" width="33.7265625" style="72" customWidth="1"/>
    <col min="6403" max="6403" width="23.1796875" style="72" customWidth="1"/>
    <col min="6404" max="6408" width="19.81640625" style="72" customWidth="1"/>
    <col min="6409" max="6409" width="16.7265625" style="72" customWidth="1"/>
    <col min="6410" max="6411" width="18.26953125" style="72" customWidth="1"/>
    <col min="6412" max="6412" width="5" style="72" customWidth="1"/>
    <col min="6413" max="6413" width="15.26953125" style="72" customWidth="1"/>
    <col min="6414" max="6654" width="9.1796875" style="72"/>
    <col min="6655" max="6655" width="12" style="72" customWidth="1"/>
    <col min="6656" max="6656" width="16.453125" style="72" bestFit="1" customWidth="1"/>
    <col min="6657" max="6657" width="84.453125" style="72" customWidth="1"/>
    <col min="6658" max="6658" width="33.7265625" style="72" customWidth="1"/>
    <col min="6659" max="6659" width="23.1796875" style="72" customWidth="1"/>
    <col min="6660" max="6664" width="19.81640625" style="72" customWidth="1"/>
    <col min="6665" max="6665" width="16.7265625" style="72" customWidth="1"/>
    <col min="6666" max="6667" width="18.26953125" style="72" customWidth="1"/>
    <col min="6668" max="6668" width="5" style="72" customWidth="1"/>
    <col min="6669" max="6669" width="15.26953125" style="72" customWidth="1"/>
    <col min="6670" max="6910" width="9.1796875" style="72"/>
    <col min="6911" max="6911" width="12" style="72" customWidth="1"/>
    <col min="6912" max="6912" width="16.453125" style="72" bestFit="1" customWidth="1"/>
    <col min="6913" max="6913" width="84.453125" style="72" customWidth="1"/>
    <col min="6914" max="6914" width="33.7265625" style="72" customWidth="1"/>
    <col min="6915" max="6915" width="23.1796875" style="72" customWidth="1"/>
    <col min="6916" max="6920" width="19.81640625" style="72" customWidth="1"/>
    <col min="6921" max="6921" width="16.7265625" style="72" customWidth="1"/>
    <col min="6922" max="6923" width="18.26953125" style="72" customWidth="1"/>
    <col min="6924" max="6924" width="5" style="72" customWidth="1"/>
    <col min="6925" max="6925" width="15.26953125" style="72" customWidth="1"/>
    <col min="6926" max="7166" width="9.1796875" style="72"/>
    <col min="7167" max="7167" width="12" style="72" customWidth="1"/>
    <col min="7168" max="7168" width="16.453125" style="72" bestFit="1" customWidth="1"/>
    <col min="7169" max="7169" width="84.453125" style="72" customWidth="1"/>
    <col min="7170" max="7170" width="33.7265625" style="72" customWidth="1"/>
    <col min="7171" max="7171" width="23.1796875" style="72" customWidth="1"/>
    <col min="7172" max="7176" width="19.81640625" style="72" customWidth="1"/>
    <col min="7177" max="7177" width="16.7265625" style="72" customWidth="1"/>
    <col min="7178" max="7179" width="18.26953125" style="72" customWidth="1"/>
    <col min="7180" max="7180" width="5" style="72" customWidth="1"/>
    <col min="7181" max="7181" width="15.26953125" style="72" customWidth="1"/>
    <col min="7182" max="7422" width="9.1796875" style="72"/>
    <col min="7423" max="7423" width="12" style="72" customWidth="1"/>
    <col min="7424" max="7424" width="16.453125" style="72" bestFit="1" customWidth="1"/>
    <col min="7425" max="7425" width="84.453125" style="72" customWidth="1"/>
    <col min="7426" max="7426" width="33.7265625" style="72" customWidth="1"/>
    <col min="7427" max="7427" width="23.1796875" style="72" customWidth="1"/>
    <col min="7428" max="7432" width="19.81640625" style="72" customWidth="1"/>
    <col min="7433" max="7433" width="16.7265625" style="72" customWidth="1"/>
    <col min="7434" max="7435" width="18.26953125" style="72" customWidth="1"/>
    <col min="7436" max="7436" width="5" style="72" customWidth="1"/>
    <col min="7437" max="7437" width="15.26953125" style="72" customWidth="1"/>
    <col min="7438" max="7678" width="9.1796875" style="72"/>
    <col min="7679" max="7679" width="12" style="72" customWidth="1"/>
    <col min="7680" max="7680" width="16.453125" style="72" bestFit="1" customWidth="1"/>
    <col min="7681" max="7681" width="84.453125" style="72" customWidth="1"/>
    <col min="7682" max="7682" width="33.7265625" style="72" customWidth="1"/>
    <col min="7683" max="7683" width="23.1796875" style="72" customWidth="1"/>
    <col min="7684" max="7688" width="19.81640625" style="72" customWidth="1"/>
    <col min="7689" max="7689" width="16.7265625" style="72" customWidth="1"/>
    <col min="7690" max="7691" width="18.26953125" style="72" customWidth="1"/>
    <col min="7692" max="7692" width="5" style="72" customWidth="1"/>
    <col min="7693" max="7693" width="15.26953125" style="72" customWidth="1"/>
    <col min="7694" max="7934" width="9.1796875" style="72"/>
    <col min="7935" max="7935" width="12" style="72" customWidth="1"/>
    <col min="7936" max="7936" width="16.453125" style="72" bestFit="1" customWidth="1"/>
    <col min="7937" max="7937" width="84.453125" style="72" customWidth="1"/>
    <col min="7938" max="7938" width="33.7265625" style="72" customWidth="1"/>
    <col min="7939" max="7939" width="23.1796875" style="72" customWidth="1"/>
    <col min="7940" max="7944" width="19.81640625" style="72" customWidth="1"/>
    <col min="7945" max="7945" width="16.7265625" style="72" customWidth="1"/>
    <col min="7946" max="7947" width="18.26953125" style="72" customWidth="1"/>
    <col min="7948" max="7948" width="5" style="72" customWidth="1"/>
    <col min="7949" max="7949" width="15.26953125" style="72" customWidth="1"/>
    <col min="7950" max="8190" width="9.1796875" style="72"/>
    <col min="8191" max="8191" width="12" style="72" customWidth="1"/>
    <col min="8192" max="8192" width="16.453125" style="72" bestFit="1" customWidth="1"/>
    <col min="8193" max="8193" width="84.453125" style="72" customWidth="1"/>
    <col min="8194" max="8194" width="33.7265625" style="72" customWidth="1"/>
    <col min="8195" max="8195" width="23.1796875" style="72" customWidth="1"/>
    <col min="8196" max="8200" width="19.81640625" style="72" customWidth="1"/>
    <col min="8201" max="8201" width="16.7265625" style="72" customWidth="1"/>
    <col min="8202" max="8203" width="18.26953125" style="72" customWidth="1"/>
    <col min="8204" max="8204" width="5" style="72" customWidth="1"/>
    <col min="8205" max="8205" width="15.26953125" style="72" customWidth="1"/>
    <col min="8206" max="8446" width="9.1796875" style="72"/>
    <col min="8447" max="8447" width="12" style="72" customWidth="1"/>
    <col min="8448" max="8448" width="16.453125" style="72" bestFit="1" customWidth="1"/>
    <col min="8449" max="8449" width="84.453125" style="72" customWidth="1"/>
    <col min="8450" max="8450" width="33.7265625" style="72" customWidth="1"/>
    <col min="8451" max="8451" width="23.1796875" style="72" customWidth="1"/>
    <col min="8452" max="8456" width="19.81640625" style="72" customWidth="1"/>
    <col min="8457" max="8457" width="16.7265625" style="72" customWidth="1"/>
    <col min="8458" max="8459" width="18.26953125" style="72" customWidth="1"/>
    <col min="8460" max="8460" width="5" style="72" customWidth="1"/>
    <col min="8461" max="8461" width="15.26953125" style="72" customWidth="1"/>
    <col min="8462" max="8702" width="9.1796875" style="72"/>
    <col min="8703" max="8703" width="12" style="72" customWidth="1"/>
    <col min="8704" max="8704" width="16.453125" style="72" bestFit="1" customWidth="1"/>
    <col min="8705" max="8705" width="84.453125" style="72" customWidth="1"/>
    <col min="8706" max="8706" width="33.7265625" style="72" customWidth="1"/>
    <col min="8707" max="8707" width="23.1796875" style="72" customWidth="1"/>
    <col min="8708" max="8712" width="19.81640625" style="72" customWidth="1"/>
    <col min="8713" max="8713" width="16.7265625" style="72" customWidth="1"/>
    <col min="8714" max="8715" width="18.26953125" style="72" customWidth="1"/>
    <col min="8716" max="8716" width="5" style="72" customWidth="1"/>
    <col min="8717" max="8717" width="15.26953125" style="72" customWidth="1"/>
    <col min="8718" max="8958" width="9.1796875" style="72"/>
    <col min="8959" max="8959" width="12" style="72" customWidth="1"/>
    <col min="8960" max="8960" width="16.453125" style="72" bestFit="1" customWidth="1"/>
    <col min="8961" max="8961" width="84.453125" style="72" customWidth="1"/>
    <col min="8962" max="8962" width="33.7265625" style="72" customWidth="1"/>
    <col min="8963" max="8963" width="23.1796875" style="72" customWidth="1"/>
    <col min="8964" max="8968" width="19.81640625" style="72" customWidth="1"/>
    <col min="8969" max="8969" width="16.7265625" style="72" customWidth="1"/>
    <col min="8970" max="8971" width="18.26953125" style="72" customWidth="1"/>
    <col min="8972" max="8972" width="5" style="72" customWidth="1"/>
    <col min="8973" max="8973" width="15.26953125" style="72" customWidth="1"/>
    <col min="8974" max="9214" width="9.1796875" style="72"/>
    <col min="9215" max="9215" width="12" style="72" customWidth="1"/>
    <col min="9216" max="9216" width="16.453125" style="72" bestFit="1" customWidth="1"/>
    <col min="9217" max="9217" width="84.453125" style="72" customWidth="1"/>
    <col min="9218" max="9218" width="33.7265625" style="72" customWidth="1"/>
    <col min="9219" max="9219" width="23.1796875" style="72" customWidth="1"/>
    <col min="9220" max="9224" width="19.81640625" style="72" customWidth="1"/>
    <col min="9225" max="9225" width="16.7265625" style="72" customWidth="1"/>
    <col min="9226" max="9227" width="18.26953125" style="72" customWidth="1"/>
    <col min="9228" max="9228" width="5" style="72" customWidth="1"/>
    <col min="9229" max="9229" width="15.26953125" style="72" customWidth="1"/>
    <col min="9230" max="9470" width="9.1796875" style="72"/>
    <col min="9471" max="9471" width="12" style="72" customWidth="1"/>
    <col min="9472" max="9472" width="16.453125" style="72" bestFit="1" customWidth="1"/>
    <col min="9473" max="9473" width="84.453125" style="72" customWidth="1"/>
    <col min="9474" max="9474" width="33.7265625" style="72" customWidth="1"/>
    <col min="9475" max="9475" width="23.1796875" style="72" customWidth="1"/>
    <col min="9476" max="9480" width="19.81640625" style="72" customWidth="1"/>
    <col min="9481" max="9481" width="16.7265625" style="72" customWidth="1"/>
    <col min="9482" max="9483" width="18.26953125" style="72" customWidth="1"/>
    <col min="9484" max="9484" width="5" style="72" customWidth="1"/>
    <col min="9485" max="9485" width="15.26953125" style="72" customWidth="1"/>
    <col min="9486" max="9726" width="9.1796875" style="72"/>
    <col min="9727" max="9727" width="12" style="72" customWidth="1"/>
    <col min="9728" max="9728" width="16.453125" style="72" bestFit="1" customWidth="1"/>
    <col min="9729" max="9729" width="84.453125" style="72" customWidth="1"/>
    <col min="9730" max="9730" width="33.7265625" style="72" customWidth="1"/>
    <col min="9731" max="9731" width="23.1796875" style="72" customWidth="1"/>
    <col min="9732" max="9736" width="19.81640625" style="72" customWidth="1"/>
    <col min="9737" max="9737" width="16.7265625" style="72" customWidth="1"/>
    <col min="9738" max="9739" width="18.26953125" style="72" customWidth="1"/>
    <col min="9740" max="9740" width="5" style="72" customWidth="1"/>
    <col min="9741" max="9741" width="15.26953125" style="72" customWidth="1"/>
    <col min="9742" max="9982" width="9.1796875" style="72"/>
    <col min="9983" max="9983" width="12" style="72" customWidth="1"/>
    <col min="9984" max="9984" width="16.453125" style="72" bestFit="1" customWidth="1"/>
    <col min="9985" max="9985" width="84.453125" style="72" customWidth="1"/>
    <col min="9986" max="9986" width="33.7265625" style="72" customWidth="1"/>
    <col min="9987" max="9987" width="23.1796875" style="72" customWidth="1"/>
    <col min="9988" max="9992" width="19.81640625" style="72" customWidth="1"/>
    <col min="9993" max="9993" width="16.7265625" style="72" customWidth="1"/>
    <col min="9994" max="9995" width="18.26953125" style="72" customWidth="1"/>
    <col min="9996" max="9996" width="5" style="72" customWidth="1"/>
    <col min="9997" max="9997" width="15.26953125" style="72" customWidth="1"/>
    <col min="9998" max="10238" width="9.1796875" style="72"/>
    <col min="10239" max="10239" width="12" style="72" customWidth="1"/>
    <col min="10240" max="10240" width="16.453125" style="72" bestFit="1" customWidth="1"/>
    <col min="10241" max="10241" width="84.453125" style="72" customWidth="1"/>
    <col min="10242" max="10242" width="33.7265625" style="72" customWidth="1"/>
    <col min="10243" max="10243" width="23.1796875" style="72" customWidth="1"/>
    <col min="10244" max="10248" width="19.81640625" style="72" customWidth="1"/>
    <col min="10249" max="10249" width="16.7265625" style="72" customWidth="1"/>
    <col min="10250" max="10251" width="18.26953125" style="72" customWidth="1"/>
    <col min="10252" max="10252" width="5" style="72" customWidth="1"/>
    <col min="10253" max="10253" width="15.26953125" style="72" customWidth="1"/>
    <col min="10254" max="10494" width="9.1796875" style="72"/>
    <col min="10495" max="10495" width="12" style="72" customWidth="1"/>
    <col min="10496" max="10496" width="16.453125" style="72" bestFit="1" customWidth="1"/>
    <col min="10497" max="10497" width="84.453125" style="72" customWidth="1"/>
    <col min="10498" max="10498" width="33.7265625" style="72" customWidth="1"/>
    <col min="10499" max="10499" width="23.1796875" style="72" customWidth="1"/>
    <col min="10500" max="10504" width="19.81640625" style="72" customWidth="1"/>
    <col min="10505" max="10505" width="16.7265625" style="72" customWidth="1"/>
    <col min="10506" max="10507" width="18.26953125" style="72" customWidth="1"/>
    <col min="10508" max="10508" width="5" style="72" customWidth="1"/>
    <col min="10509" max="10509" width="15.26953125" style="72" customWidth="1"/>
    <col min="10510" max="10750" width="9.1796875" style="72"/>
    <col min="10751" max="10751" width="12" style="72" customWidth="1"/>
    <col min="10752" max="10752" width="16.453125" style="72" bestFit="1" customWidth="1"/>
    <col min="10753" max="10753" width="84.453125" style="72" customWidth="1"/>
    <col min="10754" max="10754" width="33.7265625" style="72" customWidth="1"/>
    <col min="10755" max="10755" width="23.1796875" style="72" customWidth="1"/>
    <col min="10756" max="10760" width="19.81640625" style="72" customWidth="1"/>
    <col min="10761" max="10761" width="16.7265625" style="72" customWidth="1"/>
    <col min="10762" max="10763" width="18.26953125" style="72" customWidth="1"/>
    <col min="10764" max="10764" width="5" style="72" customWidth="1"/>
    <col min="10765" max="10765" width="15.26953125" style="72" customWidth="1"/>
    <col min="10766" max="11006" width="9.1796875" style="72"/>
    <col min="11007" max="11007" width="12" style="72" customWidth="1"/>
    <col min="11008" max="11008" width="16.453125" style="72" bestFit="1" customWidth="1"/>
    <col min="11009" max="11009" width="84.453125" style="72" customWidth="1"/>
    <col min="11010" max="11010" width="33.7265625" style="72" customWidth="1"/>
    <col min="11011" max="11011" width="23.1796875" style="72" customWidth="1"/>
    <col min="11012" max="11016" width="19.81640625" style="72" customWidth="1"/>
    <col min="11017" max="11017" width="16.7265625" style="72" customWidth="1"/>
    <col min="11018" max="11019" width="18.26953125" style="72" customWidth="1"/>
    <col min="11020" max="11020" width="5" style="72" customWidth="1"/>
    <col min="11021" max="11021" width="15.26953125" style="72" customWidth="1"/>
    <col min="11022" max="11262" width="9.1796875" style="72"/>
    <col min="11263" max="11263" width="12" style="72" customWidth="1"/>
    <col min="11264" max="11264" width="16.453125" style="72" bestFit="1" customWidth="1"/>
    <col min="11265" max="11265" width="84.453125" style="72" customWidth="1"/>
    <col min="11266" max="11266" width="33.7265625" style="72" customWidth="1"/>
    <col min="11267" max="11267" width="23.1796875" style="72" customWidth="1"/>
    <col min="11268" max="11272" width="19.81640625" style="72" customWidth="1"/>
    <col min="11273" max="11273" width="16.7265625" style="72" customWidth="1"/>
    <col min="11274" max="11275" width="18.26953125" style="72" customWidth="1"/>
    <col min="11276" max="11276" width="5" style="72" customWidth="1"/>
    <col min="11277" max="11277" width="15.26953125" style="72" customWidth="1"/>
    <col min="11278" max="11518" width="9.1796875" style="72"/>
    <col min="11519" max="11519" width="12" style="72" customWidth="1"/>
    <col min="11520" max="11520" width="16.453125" style="72" bestFit="1" customWidth="1"/>
    <col min="11521" max="11521" width="84.453125" style="72" customWidth="1"/>
    <col min="11522" max="11522" width="33.7265625" style="72" customWidth="1"/>
    <col min="11523" max="11523" width="23.1796875" style="72" customWidth="1"/>
    <col min="11524" max="11528" width="19.81640625" style="72" customWidth="1"/>
    <col min="11529" max="11529" width="16.7265625" style="72" customWidth="1"/>
    <col min="11530" max="11531" width="18.26953125" style="72" customWidth="1"/>
    <col min="11532" max="11532" width="5" style="72" customWidth="1"/>
    <col min="11533" max="11533" width="15.26953125" style="72" customWidth="1"/>
    <col min="11534" max="11774" width="9.1796875" style="72"/>
    <col min="11775" max="11775" width="12" style="72" customWidth="1"/>
    <col min="11776" max="11776" width="16.453125" style="72" bestFit="1" customWidth="1"/>
    <col min="11777" max="11777" width="84.453125" style="72" customWidth="1"/>
    <col min="11778" max="11778" width="33.7265625" style="72" customWidth="1"/>
    <col min="11779" max="11779" width="23.1796875" style="72" customWidth="1"/>
    <col min="11780" max="11784" width="19.81640625" style="72" customWidth="1"/>
    <col min="11785" max="11785" width="16.7265625" style="72" customWidth="1"/>
    <col min="11786" max="11787" width="18.26953125" style="72" customWidth="1"/>
    <col min="11788" max="11788" width="5" style="72" customWidth="1"/>
    <col min="11789" max="11789" width="15.26953125" style="72" customWidth="1"/>
    <col min="11790" max="12030" width="9.1796875" style="72"/>
    <col min="12031" max="12031" width="12" style="72" customWidth="1"/>
    <col min="12032" max="12032" width="16.453125" style="72" bestFit="1" customWidth="1"/>
    <col min="12033" max="12033" width="84.453125" style="72" customWidth="1"/>
    <col min="12034" max="12034" width="33.7265625" style="72" customWidth="1"/>
    <col min="12035" max="12035" width="23.1796875" style="72" customWidth="1"/>
    <col min="12036" max="12040" width="19.81640625" style="72" customWidth="1"/>
    <col min="12041" max="12041" width="16.7265625" style="72" customWidth="1"/>
    <col min="12042" max="12043" width="18.26953125" style="72" customWidth="1"/>
    <col min="12044" max="12044" width="5" style="72" customWidth="1"/>
    <col min="12045" max="12045" width="15.26953125" style="72" customWidth="1"/>
    <col min="12046" max="12286" width="9.1796875" style="72"/>
    <col min="12287" max="12287" width="12" style="72" customWidth="1"/>
    <col min="12288" max="12288" width="16.453125" style="72" bestFit="1" customWidth="1"/>
    <col min="12289" max="12289" width="84.453125" style="72" customWidth="1"/>
    <col min="12290" max="12290" width="33.7265625" style="72" customWidth="1"/>
    <col min="12291" max="12291" width="23.1796875" style="72" customWidth="1"/>
    <col min="12292" max="12296" width="19.81640625" style="72" customWidth="1"/>
    <col min="12297" max="12297" width="16.7265625" style="72" customWidth="1"/>
    <col min="12298" max="12299" width="18.26953125" style="72" customWidth="1"/>
    <col min="12300" max="12300" width="5" style="72" customWidth="1"/>
    <col min="12301" max="12301" width="15.26953125" style="72" customWidth="1"/>
    <col min="12302" max="12542" width="9.1796875" style="72"/>
    <col min="12543" max="12543" width="12" style="72" customWidth="1"/>
    <col min="12544" max="12544" width="16.453125" style="72" bestFit="1" customWidth="1"/>
    <col min="12545" max="12545" width="84.453125" style="72" customWidth="1"/>
    <col min="12546" max="12546" width="33.7265625" style="72" customWidth="1"/>
    <col min="12547" max="12547" width="23.1796875" style="72" customWidth="1"/>
    <col min="12548" max="12552" width="19.81640625" style="72" customWidth="1"/>
    <col min="12553" max="12553" width="16.7265625" style="72" customWidth="1"/>
    <col min="12554" max="12555" width="18.26953125" style="72" customWidth="1"/>
    <col min="12556" max="12556" width="5" style="72" customWidth="1"/>
    <col min="12557" max="12557" width="15.26953125" style="72" customWidth="1"/>
    <col min="12558" max="12798" width="9.1796875" style="72"/>
    <col min="12799" max="12799" width="12" style="72" customWidth="1"/>
    <col min="12800" max="12800" width="16.453125" style="72" bestFit="1" customWidth="1"/>
    <col min="12801" max="12801" width="84.453125" style="72" customWidth="1"/>
    <col min="12802" max="12802" width="33.7265625" style="72" customWidth="1"/>
    <col min="12803" max="12803" width="23.1796875" style="72" customWidth="1"/>
    <col min="12804" max="12808" width="19.81640625" style="72" customWidth="1"/>
    <col min="12809" max="12809" width="16.7265625" style="72" customWidth="1"/>
    <col min="12810" max="12811" width="18.26953125" style="72" customWidth="1"/>
    <col min="12812" max="12812" width="5" style="72" customWidth="1"/>
    <col min="12813" max="12813" width="15.26953125" style="72" customWidth="1"/>
    <col min="12814" max="13054" width="9.1796875" style="72"/>
    <col min="13055" max="13055" width="12" style="72" customWidth="1"/>
    <col min="13056" max="13056" width="16.453125" style="72" bestFit="1" customWidth="1"/>
    <col min="13057" max="13057" width="84.453125" style="72" customWidth="1"/>
    <col min="13058" max="13058" width="33.7265625" style="72" customWidth="1"/>
    <col min="13059" max="13059" width="23.1796875" style="72" customWidth="1"/>
    <col min="13060" max="13064" width="19.81640625" style="72" customWidth="1"/>
    <col min="13065" max="13065" width="16.7265625" style="72" customWidth="1"/>
    <col min="13066" max="13067" width="18.26953125" style="72" customWidth="1"/>
    <col min="13068" max="13068" width="5" style="72" customWidth="1"/>
    <col min="13069" max="13069" width="15.26953125" style="72" customWidth="1"/>
    <col min="13070" max="13310" width="9.1796875" style="72"/>
    <col min="13311" max="13311" width="12" style="72" customWidth="1"/>
    <col min="13312" max="13312" width="16.453125" style="72" bestFit="1" customWidth="1"/>
    <col min="13313" max="13313" width="84.453125" style="72" customWidth="1"/>
    <col min="13314" max="13314" width="33.7265625" style="72" customWidth="1"/>
    <col min="13315" max="13315" width="23.1796875" style="72" customWidth="1"/>
    <col min="13316" max="13320" width="19.81640625" style="72" customWidth="1"/>
    <col min="13321" max="13321" width="16.7265625" style="72" customWidth="1"/>
    <col min="13322" max="13323" width="18.26953125" style="72" customWidth="1"/>
    <col min="13324" max="13324" width="5" style="72" customWidth="1"/>
    <col min="13325" max="13325" width="15.26953125" style="72" customWidth="1"/>
    <col min="13326" max="13566" width="9.1796875" style="72"/>
    <col min="13567" max="13567" width="12" style="72" customWidth="1"/>
    <col min="13568" max="13568" width="16.453125" style="72" bestFit="1" customWidth="1"/>
    <col min="13569" max="13569" width="84.453125" style="72" customWidth="1"/>
    <col min="13570" max="13570" width="33.7265625" style="72" customWidth="1"/>
    <col min="13571" max="13571" width="23.1796875" style="72" customWidth="1"/>
    <col min="13572" max="13576" width="19.81640625" style="72" customWidth="1"/>
    <col min="13577" max="13577" width="16.7265625" style="72" customWidth="1"/>
    <col min="13578" max="13579" width="18.26953125" style="72" customWidth="1"/>
    <col min="13580" max="13580" width="5" style="72" customWidth="1"/>
    <col min="13581" max="13581" width="15.26953125" style="72" customWidth="1"/>
    <col min="13582" max="13822" width="9.1796875" style="72"/>
    <col min="13823" max="13823" width="12" style="72" customWidth="1"/>
    <col min="13824" max="13824" width="16.453125" style="72" bestFit="1" customWidth="1"/>
    <col min="13825" max="13825" width="84.453125" style="72" customWidth="1"/>
    <col min="13826" max="13826" width="33.7265625" style="72" customWidth="1"/>
    <col min="13827" max="13827" width="23.1796875" style="72" customWidth="1"/>
    <col min="13828" max="13832" width="19.81640625" style="72" customWidth="1"/>
    <col min="13833" max="13833" width="16.7265625" style="72" customWidth="1"/>
    <col min="13834" max="13835" width="18.26953125" style="72" customWidth="1"/>
    <col min="13836" max="13836" width="5" style="72" customWidth="1"/>
    <col min="13837" max="13837" width="15.26953125" style="72" customWidth="1"/>
    <col min="13838" max="14078" width="9.1796875" style="72"/>
    <col min="14079" max="14079" width="12" style="72" customWidth="1"/>
    <col min="14080" max="14080" width="16.453125" style="72" bestFit="1" customWidth="1"/>
    <col min="14081" max="14081" width="84.453125" style="72" customWidth="1"/>
    <col min="14082" max="14082" width="33.7265625" style="72" customWidth="1"/>
    <col min="14083" max="14083" width="23.1796875" style="72" customWidth="1"/>
    <col min="14084" max="14088" width="19.81640625" style="72" customWidth="1"/>
    <col min="14089" max="14089" width="16.7265625" style="72" customWidth="1"/>
    <col min="14090" max="14091" width="18.26953125" style="72" customWidth="1"/>
    <col min="14092" max="14092" width="5" style="72" customWidth="1"/>
    <col min="14093" max="14093" width="15.26953125" style="72" customWidth="1"/>
    <col min="14094" max="14334" width="9.1796875" style="72"/>
    <col min="14335" max="14335" width="12" style="72" customWidth="1"/>
    <col min="14336" max="14336" width="16.453125" style="72" bestFit="1" customWidth="1"/>
    <col min="14337" max="14337" width="84.453125" style="72" customWidth="1"/>
    <col min="14338" max="14338" width="33.7265625" style="72" customWidth="1"/>
    <col min="14339" max="14339" width="23.1796875" style="72" customWidth="1"/>
    <col min="14340" max="14344" width="19.81640625" style="72" customWidth="1"/>
    <col min="14345" max="14345" width="16.7265625" style="72" customWidth="1"/>
    <col min="14346" max="14347" width="18.26953125" style="72" customWidth="1"/>
    <col min="14348" max="14348" width="5" style="72" customWidth="1"/>
    <col min="14349" max="14349" width="15.26953125" style="72" customWidth="1"/>
    <col min="14350" max="14590" width="9.1796875" style="72"/>
    <col min="14591" max="14591" width="12" style="72" customWidth="1"/>
    <col min="14592" max="14592" width="16.453125" style="72" bestFit="1" customWidth="1"/>
    <col min="14593" max="14593" width="84.453125" style="72" customWidth="1"/>
    <col min="14594" max="14594" width="33.7265625" style="72" customWidth="1"/>
    <col min="14595" max="14595" width="23.1796875" style="72" customWidth="1"/>
    <col min="14596" max="14600" width="19.81640625" style="72" customWidth="1"/>
    <col min="14601" max="14601" width="16.7265625" style="72" customWidth="1"/>
    <col min="14602" max="14603" width="18.26953125" style="72" customWidth="1"/>
    <col min="14604" max="14604" width="5" style="72" customWidth="1"/>
    <col min="14605" max="14605" width="15.26953125" style="72" customWidth="1"/>
    <col min="14606" max="14846" width="9.1796875" style="72"/>
    <col min="14847" max="14847" width="12" style="72" customWidth="1"/>
    <col min="14848" max="14848" width="16.453125" style="72" bestFit="1" customWidth="1"/>
    <col min="14849" max="14849" width="84.453125" style="72" customWidth="1"/>
    <col min="14850" max="14850" width="33.7265625" style="72" customWidth="1"/>
    <col min="14851" max="14851" width="23.1796875" style="72" customWidth="1"/>
    <col min="14852" max="14856" width="19.81640625" style="72" customWidth="1"/>
    <col min="14857" max="14857" width="16.7265625" style="72" customWidth="1"/>
    <col min="14858" max="14859" width="18.26953125" style="72" customWidth="1"/>
    <col min="14860" max="14860" width="5" style="72" customWidth="1"/>
    <col min="14861" max="14861" width="15.26953125" style="72" customWidth="1"/>
    <col min="14862" max="15102" width="9.1796875" style="72"/>
    <col min="15103" max="15103" width="12" style="72" customWidth="1"/>
    <col min="15104" max="15104" width="16.453125" style="72" bestFit="1" customWidth="1"/>
    <col min="15105" max="15105" width="84.453125" style="72" customWidth="1"/>
    <col min="15106" max="15106" width="33.7265625" style="72" customWidth="1"/>
    <col min="15107" max="15107" width="23.1796875" style="72" customWidth="1"/>
    <col min="15108" max="15112" width="19.81640625" style="72" customWidth="1"/>
    <col min="15113" max="15113" width="16.7265625" style="72" customWidth="1"/>
    <col min="15114" max="15115" width="18.26953125" style="72" customWidth="1"/>
    <col min="15116" max="15116" width="5" style="72" customWidth="1"/>
    <col min="15117" max="15117" width="15.26953125" style="72" customWidth="1"/>
    <col min="15118" max="15358" width="9.1796875" style="72"/>
    <col min="15359" max="15359" width="12" style="72" customWidth="1"/>
    <col min="15360" max="15360" width="16.453125" style="72" bestFit="1" customWidth="1"/>
    <col min="15361" max="15361" width="84.453125" style="72" customWidth="1"/>
    <col min="15362" max="15362" width="33.7265625" style="72" customWidth="1"/>
    <col min="15363" max="15363" width="23.1796875" style="72" customWidth="1"/>
    <col min="15364" max="15368" width="19.81640625" style="72" customWidth="1"/>
    <col min="15369" max="15369" width="16.7265625" style="72" customWidth="1"/>
    <col min="15370" max="15371" width="18.26953125" style="72" customWidth="1"/>
    <col min="15372" max="15372" width="5" style="72" customWidth="1"/>
    <col min="15373" max="15373" width="15.26953125" style="72" customWidth="1"/>
    <col min="15374" max="15614" width="9.1796875" style="72"/>
    <col min="15615" max="15615" width="12" style="72" customWidth="1"/>
    <col min="15616" max="15616" width="16.453125" style="72" bestFit="1" customWidth="1"/>
    <col min="15617" max="15617" width="84.453125" style="72" customWidth="1"/>
    <col min="15618" max="15618" width="33.7265625" style="72" customWidth="1"/>
    <col min="15619" max="15619" width="23.1796875" style="72" customWidth="1"/>
    <col min="15620" max="15624" width="19.81640625" style="72" customWidth="1"/>
    <col min="15625" max="15625" width="16.7265625" style="72" customWidth="1"/>
    <col min="15626" max="15627" width="18.26953125" style="72" customWidth="1"/>
    <col min="15628" max="15628" width="5" style="72" customWidth="1"/>
    <col min="15629" max="15629" width="15.26953125" style="72" customWidth="1"/>
    <col min="15630" max="15870" width="9.1796875" style="72"/>
    <col min="15871" max="15871" width="12" style="72" customWidth="1"/>
    <col min="15872" max="15872" width="16.453125" style="72" bestFit="1" customWidth="1"/>
    <col min="15873" max="15873" width="84.453125" style="72" customWidth="1"/>
    <col min="15874" max="15874" width="33.7265625" style="72" customWidth="1"/>
    <col min="15875" max="15875" width="23.1796875" style="72" customWidth="1"/>
    <col min="15876" max="15880" width="19.81640625" style="72" customWidth="1"/>
    <col min="15881" max="15881" width="16.7265625" style="72" customWidth="1"/>
    <col min="15882" max="15883" width="18.26953125" style="72" customWidth="1"/>
    <col min="15884" max="15884" width="5" style="72" customWidth="1"/>
    <col min="15885" max="15885" width="15.26953125" style="72" customWidth="1"/>
    <col min="15886" max="16126" width="9.1796875" style="72"/>
    <col min="16127" max="16127" width="12" style="72" customWidth="1"/>
    <col min="16128" max="16128" width="16.453125" style="72" bestFit="1" customWidth="1"/>
    <col min="16129" max="16129" width="84.453125" style="72" customWidth="1"/>
    <col min="16130" max="16130" width="33.7265625" style="72" customWidth="1"/>
    <col min="16131" max="16131" width="23.1796875" style="72" customWidth="1"/>
    <col min="16132" max="16136" width="19.81640625" style="72" customWidth="1"/>
    <col min="16137" max="16137" width="16.7265625" style="72" customWidth="1"/>
    <col min="16138" max="16139" width="18.26953125" style="72" customWidth="1"/>
    <col min="16140" max="16140" width="5" style="72" customWidth="1"/>
    <col min="16141" max="16141" width="15.26953125" style="72" customWidth="1"/>
    <col min="16142" max="16384" width="9.1796875" style="72"/>
  </cols>
  <sheetData>
    <row r="1" spans="2:11" ht="20">
      <c r="B1" s="26" t="str">
        <f>[6]Cover!C22</f>
        <v>Endeavour Energy</v>
      </c>
      <c r="C1" s="219"/>
      <c r="D1" s="219"/>
      <c r="E1" s="219"/>
      <c r="F1" s="219"/>
      <c r="G1" s="219"/>
      <c r="H1" s="219"/>
      <c r="I1" s="219"/>
    </row>
    <row r="2" spans="2:11" ht="20">
      <c r="B2" s="310" t="s">
        <v>344</v>
      </c>
      <c r="C2" s="310"/>
    </row>
    <row r="3" spans="2:11" ht="20">
      <c r="B3" s="418" t="str">
        <f>Cover!C26</f>
        <v>2012-13</v>
      </c>
    </row>
    <row r="4" spans="2:11" ht="12.75" customHeight="1">
      <c r="B4" s="26"/>
    </row>
    <row r="5" spans="2:11" ht="72.75" customHeight="1">
      <c r="B5" s="786" t="s">
        <v>345</v>
      </c>
      <c r="C5" s="787"/>
    </row>
    <row r="6" spans="2:11" ht="12.75" customHeight="1">
      <c r="B6" s="26"/>
    </row>
    <row r="7" spans="2:11" ht="29.25" customHeight="1">
      <c r="B7" s="73" t="s">
        <v>346</v>
      </c>
    </row>
    <row r="8" spans="2:11" ht="15.5">
      <c r="B8" s="73"/>
    </row>
    <row r="9" spans="2:11" ht="32.25" customHeight="1">
      <c r="B9" s="788" t="s">
        <v>317</v>
      </c>
      <c r="C9" s="789"/>
      <c r="D9" s="327"/>
      <c r="E9" s="327"/>
      <c r="F9" s="327"/>
      <c r="G9" s="327"/>
      <c r="H9" s="327"/>
    </row>
    <row r="10" spans="2:11" ht="18">
      <c r="B10" s="291"/>
      <c r="C10" s="327"/>
      <c r="D10" s="327"/>
      <c r="E10" s="327"/>
      <c r="F10" s="327"/>
      <c r="G10" s="327"/>
      <c r="H10" s="327"/>
    </row>
    <row r="11" spans="2:11" ht="52">
      <c r="B11" s="273" t="s">
        <v>95</v>
      </c>
      <c r="C11" s="274" t="s">
        <v>96</v>
      </c>
      <c r="D11" s="275" t="s">
        <v>193</v>
      </c>
      <c r="E11" s="275" t="s">
        <v>192</v>
      </c>
      <c r="F11" s="276" t="s">
        <v>235</v>
      </c>
      <c r="G11" s="485" t="s">
        <v>190</v>
      </c>
      <c r="H11" s="277" t="s">
        <v>189</v>
      </c>
      <c r="I11" s="276" t="s">
        <v>188</v>
      </c>
      <c r="J11" s="278" t="s">
        <v>187</v>
      </c>
      <c r="K11" s="312" t="s">
        <v>347</v>
      </c>
    </row>
    <row r="12" spans="2:11" ht="13">
      <c r="B12" s="328"/>
      <c r="C12" s="329"/>
      <c r="D12" s="275"/>
      <c r="E12" s="275"/>
      <c r="F12" s="276"/>
      <c r="G12" s="276"/>
      <c r="H12" s="277" t="s">
        <v>97</v>
      </c>
      <c r="I12" s="276"/>
      <c r="J12" s="278"/>
      <c r="K12" s="312"/>
    </row>
    <row r="13" spans="2:11" s="409" customFormat="1" ht="12.75" customHeight="1">
      <c r="B13" s="328"/>
      <c r="C13" s="329"/>
      <c r="D13" s="35" t="s">
        <v>98</v>
      </c>
      <c r="E13" s="35" t="s">
        <v>98</v>
      </c>
      <c r="F13" s="35" t="s">
        <v>98</v>
      </c>
      <c r="G13" s="35" t="s">
        <v>98</v>
      </c>
      <c r="H13" s="35" t="s">
        <v>98</v>
      </c>
      <c r="I13" s="35" t="s">
        <v>98</v>
      </c>
      <c r="J13" s="35" t="s">
        <v>98</v>
      </c>
      <c r="K13" s="35" t="s">
        <v>98</v>
      </c>
    </row>
    <row r="14" spans="2:11" ht="12.75" customHeight="1">
      <c r="B14" s="282"/>
      <c r="C14" s="466" t="s">
        <v>763</v>
      </c>
      <c r="D14" s="502"/>
      <c r="E14" s="503"/>
      <c r="F14" s="503"/>
      <c r="G14" s="503"/>
      <c r="H14" s="503"/>
      <c r="I14" s="504"/>
      <c r="J14" s="503"/>
      <c r="K14" s="503"/>
    </row>
    <row r="15" spans="2:11" ht="12.75" customHeight="1">
      <c r="B15" s="282"/>
      <c r="C15" s="466"/>
      <c r="D15" s="502"/>
      <c r="E15" s="503"/>
      <c r="F15" s="503"/>
      <c r="G15" s="503"/>
      <c r="H15" s="503"/>
      <c r="I15" s="504"/>
      <c r="J15" s="503"/>
      <c r="K15" s="503"/>
    </row>
    <row r="16" spans="2:11" ht="12.75" customHeight="1">
      <c r="B16" s="282"/>
      <c r="C16" s="466"/>
      <c r="D16" s="502"/>
      <c r="E16" s="503"/>
      <c r="F16" s="503"/>
      <c r="G16" s="503"/>
      <c r="H16" s="503"/>
      <c r="I16" s="504"/>
      <c r="J16" s="503"/>
      <c r="K16" s="503"/>
    </row>
    <row r="17" spans="2:11" ht="12.75" customHeight="1">
      <c r="B17" s="282"/>
      <c r="C17" s="466"/>
      <c r="D17" s="502"/>
      <c r="E17" s="503"/>
      <c r="F17" s="503"/>
      <c r="G17" s="503"/>
      <c r="H17" s="503"/>
      <c r="I17" s="504"/>
      <c r="J17" s="503"/>
      <c r="K17" s="503"/>
    </row>
    <row r="18" spans="2:11" ht="12.75" customHeight="1">
      <c r="B18" s="282"/>
      <c r="C18" s="466"/>
      <c r="D18" s="502"/>
      <c r="E18" s="503"/>
      <c r="F18" s="503"/>
      <c r="G18" s="503"/>
      <c r="H18" s="503"/>
      <c r="I18" s="504"/>
      <c r="J18" s="503"/>
      <c r="K18" s="503"/>
    </row>
    <row r="19" spans="2:11" ht="12.75" customHeight="1">
      <c r="B19" s="282"/>
      <c r="C19" s="466"/>
      <c r="D19" s="502"/>
      <c r="E19" s="503"/>
      <c r="F19" s="503"/>
      <c r="G19" s="503"/>
      <c r="H19" s="503"/>
      <c r="I19" s="504"/>
      <c r="J19" s="503"/>
      <c r="K19" s="503"/>
    </row>
    <row r="20" spans="2:11" ht="12.75" customHeight="1"/>
    <row r="21" spans="2:11" ht="21.75" customHeight="1">
      <c r="B21" s="73" t="s">
        <v>348</v>
      </c>
    </row>
    <row r="22" spans="2:11" ht="15.5">
      <c r="B22" s="73"/>
    </row>
    <row r="23" spans="2:11" ht="30" customHeight="1">
      <c r="B23" s="790" t="s">
        <v>290</v>
      </c>
      <c r="C23" s="791"/>
      <c r="D23" s="327"/>
      <c r="E23" s="327"/>
      <c r="F23" s="327"/>
      <c r="G23" s="327"/>
      <c r="H23" s="327"/>
    </row>
    <row r="24" spans="2:11" ht="18">
      <c r="B24" s="291"/>
      <c r="C24" s="327"/>
      <c r="D24" s="327"/>
      <c r="E24" s="327"/>
      <c r="F24" s="327"/>
      <c r="G24" s="327"/>
      <c r="H24" s="327"/>
    </row>
    <row r="25" spans="2:11" ht="52">
      <c r="B25" s="273" t="s">
        <v>95</v>
      </c>
      <c r="C25" s="274" t="s">
        <v>96</v>
      </c>
      <c r="D25" s="275" t="s">
        <v>193</v>
      </c>
      <c r="E25" s="275" t="s">
        <v>192</v>
      </c>
      <c r="F25" s="276" t="s">
        <v>235</v>
      </c>
      <c r="G25" s="485" t="s">
        <v>190</v>
      </c>
      <c r="H25" s="277" t="s">
        <v>189</v>
      </c>
      <c r="I25" s="276" t="s">
        <v>188</v>
      </c>
      <c r="J25" s="278" t="s">
        <v>187</v>
      </c>
      <c r="K25" s="312" t="s">
        <v>347</v>
      </c>
    </row>
    <row r="26" spans="2:11" ht="13">
      <c r="B26" s="328"/>
      <c r="C26" s="329"/>
      <c r="D26" s="275"/>
      <c r="E26" s="275"/>
      <c r="F26" s="276"/>
      <c r="G26" s="276"/>
      <c r="H26" s="277" t="s">
        <v>97</v>
      </c>
      <c r="I26" s="276"/>
      <c r="J26" s="278"/>
      <c r="K26" s="312"/>
    </row>
    <row r="27" spans="2:11" s="409" customFormat="1" ht="13">
      <c r="B27" s="328"/>
      <c r="C27" s="329"/>
      <c r="D27" s="35" t="s">
        <v>98</v>
      </c>
      <c r="E27" s="35" t="s">
        <v>98</v>
      </c>
      <c r="F27" s="35" t="s">
        <v>98</v>
      </c>
      <c r="G27" s="35" t="s">
        <v>98</v>
      </c>
      <c r="H27" s="35" t="s">
        <v>98</v>
      </c>
      <c r="I27" s="35" t="s">
        <v>98</v>
      </c>
      <c r="J27" s="35" t="s">
        <v>98</v>
      </c>
      <c r="K27" s="35" t="s">
        <v>98</v>
      </c>
    </row>
    <row r="28" spans="2:11">
      <c r="B28" s="282"/>
      <c r="C28" s="466" t="s">
        <v>763</v>
      </c>
      <c r="D28" s="467"/>
      <c r="E28" s="284"/>
      <c r="F28" s="284"/>
      <c r="G28" s="284"/>
      <c r="H28" s="284"/>
      <c r="I28" s="286"/>
      <c r="J28" s="284"/>
      <c r="K28" s="284"/>
    </row>
    <row r="29" spans="2:11">
      <c r="B29" s="282"/>
      <c r="C29" s="466"/>
      <c r="D29" s="467"/>
      <c r="E29" s="284"/>
      <c r="F29" s="284"/>
      <c r="G29" s="284"/>
      <c r="H29" s="284"/>
      <c r="I29" s="286"/>
      <c r="J29" s="284"/>
      <c r="K29" s="284"/>
    </row>
    <row r="30" spans="2:11">
      <c r="B30" s="282"/>
      <c r="C30" s="466"/>
      <c r="D30" s="467"/>
      <c r="E30" s="284"/>
      <c r="F30" s="284"/>
      <c r="G30" s="284"/>
      <c r="H30" s="284"/>
      <c r="I30" s="286"/>
      <c r="J30" s="284"/>
      <c r="K30" s="284"/>
    </row>
    <row r="31" spans="2:11">
      <c r="B31" s="282"/>
      <c r="C31" s="466"/>
      <c r="D31" s="467"/>
      <c r="E31" s="284"/>
      <c r="F31" s="284"/>
      <c r="G31" s="284"/>
      <c r="H31" s="284"/>
      <c r="I31" s="286"/>
      <c r="J31" s="284"/>
      <c r="K31" s="284"/>
    </row>
    <row r="32" spans="2:11">
      <c r="B32" s="282"/>
      <c r="C32" s="466"/>
      <c r="D32" s="467"/>
      <c r="E32" s="284"/>
      <c r="F32" s="284"/>
      <c r="G32" s="284"/>
      <c r="H32" s="284"/>
      <c r="I32" s="286"/>
      <c r="J32" s="284"/>
      <c r="K32" s="284"/>
    </row>
    <row r="33" spans="2:11">
      <c r="B33" s="282"/>
      <c r="C33" s="466"/>
      <c r="D33" s="467"/>
      <c r="E33" s="284"/>
      <c r="F33" s="284"/>
      <c r="G33" s="284"/>
      <c r="H33" s="284"/>
      <c r="I33" s="286"/>
      <c r="J33" s="284"/>
      <c r="K33" s="284"/>
    </row>
  </sheetData>
  <mergeCells count="3">
    <mergeCell ref="B5:C5"/>
    <mergeCell ref="B9:C9"/>
    <mergeCell ref="B23:C23"/>
  </mergeCells>
  <pageMargins left="0.35433070866141736" right="0.35433070866141736" top="0.59055118110236227" bottom="0.59055118110236227" header="0.51181102362204722" footer="0.11811023622047245"/>
  <pageSetup paperSize="9" scale="63" fitToWidth="2" fitToHeight="100" orientation="landscape" r:id="rId1"/>
  <headerFooter scaleWithDoc="0" alignWithMargins="0">
    <oddFooter>&amp;L&amp;8&amp;D&amp;C&amp;8&amp; Template: &amp;A
&amp;F&amp;R&amp;8&amp;P of &amp;N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J96"/>
  <sheetViews>
    <sheetView tabSelected="1" view="pageBreakPreview" topLeftCell="A52" zoomScale="80" zoomScaleNormal="100" zoomScaleSheetLayoutView="80" workbookViewId="0">
      <selection activeCell="L57" sqref="L57"/>
    </sheetView>
  </sheetViews>
  <sheetFormatPr defaultRowHeight="12.5"/>
  <cols>
    <col min="1" max="1" width="12" style="28" customWidth="1"/>
    <col min="2" max="2" width="16.453125" style="28" bestFit="1" customWidth="1"/>
    <col min="3" max="3" width="45.54296875" style="28" customWidth="1"/>
    <col min="4" max="10" width="15.7265625" style="28" customWidth="1"/>
    <col min="11" max="256" width="9.1796875" style="28"/>
    <col min="257" max="257" width="12" style="28" customWidth="1"/>
    <col min="258" max="258" width="16.453125" style="28" bestFit="1" customWidth="1"/>
    <col min="259" max="259" width="57.1796875" style="28" customWidth="1"/>
    <col min="260" max="266" width="20.7265625" style="28" customWidth="1"/>
    <col min="267" max="512" width="9.1796875" style="28"/>
    <col min="513" max="513" width="12" style="28" customWidth="1"/>
    <col min="514" max="514" width="16.453125" style="28" bestFit="1" customWidth="1"/>
    <col min="515" max="515" width="57.1796875" style="28" customWidth="1"/>
    <col min="516" max="522" width="20.7265625" style="28" customWidth="1"/>
    <col min="523" max="768" width="9.1796875" style="28"/>
    <col min="769" max="769" width="12" style="28" customWidth="1"/>
    <col min="770" max="770" width="16.453125" style="28" bestFit="1" customWidth="1"/>
    <col min="771" max="771" width="57.1796875" style="28" customWidth="1"/>
    <col min="772" max="778" width="20.7265625" style="28" customWidth="1"/>
    <col min="779" max="1024" width="9.1796875" style="28"/>
    <col min="1025" max="1025" width="12" style="28" customWidth="1"/>
    <col min="1026" max="1026" width="16.453125" style="28" bestFit="1" customWidth="1"/>
    <col min="1027" max="1027" width="57.1796875" style="28" customWidth="1"/>
    <col min="1028" max="1034" width="20.7265625" style="28" customWidth="1"/>
    <col min="1035" max="1280" width="9.1796875" style="28"/>
    <col min="1281" max="1281" width="12" style="28" customWidth="1"/>
    <col min="1282" max="1282" width="16.453125" style="28" bestFit="1" customWidth="1"/>
    <col min="1283" max="1283" width="57.1796875" style="28" customWidth="1"/>
    <col min="1284" max="1290" width="20.7265625" style="28" customWidth="1"/>
    <col min="1291" max="1536" width="9.1796875" style="28"/>
    <col min="1537" max="1537" width="12" style="28" customWidth="1"/>
    <col min="1538" max="1538" width="16.453125" style="28" bestFit="1" customWidth="1"/>
    <col min="1539" max="1539" width="57.1796875" style="28" customWidth="1"/>
    <col min="1540" max="1546" width="20.7265625" style="28" customWidth="1"/>
    <col min="1547" max="1792" width="9.1796875" style="28"/>
    <col min="1793" max="1793" width="12" style="28" customWidth="1"/>
    <col min="1794" max="1794" width="16.453125" style="28" bestFit="1" customWidth="1"/>
    <col min="1795" max="1795" width="57.1796875" style="28" customWidth="1"/>
    <col min="1796" max="1802" width="20.7265625" style="28" customWidth="1"/>
    <col min="1803" max="2048" width="9.1796875" style="28"/>
    <col min="2049" max="2049" width="12" style="28" customWidth="1"/>
    <col min="2050" max="2050" width="16.453125" style="28" bestFit="1" customWidth="1"/>
    <col min="2051" max="2051" width="57.1796875" style="28" customWidth="1"/>
    <col min="2052" max="2058" width="20.7265625" style="28" customWidth="1"/>
    <col min="2059" max="2304" width="9.1796875" style="28"/>
    <col min="2305" max="2305" width="12" style="28" customWidth="1"/>
    <col min="2306" max="2306" width="16.453125" style="28" bestFit="1" customWidth="1"/>
    <col min="2307" max="2307" width="57.1796875" style="28" customWidth="1"/>
    <col min="2308" max="2314" width="20.7265625" style="28" customWidth="1"/>
    <col min="2315" max="2560" width="9.1796875" style="28"/>
    <col min="2561" max="2561" width="12" style="28" customWidth="1"/>
    <col min="2562" max="2562" width="16.453125" style="28" bestFit="1" customWidth="1"/>
    <col min="2563" max="2563" width="57.1796875" style="28" customWidth="1"/>
    <col min="2564" max="2570" width="20.7265625" style="28" customWidth="1"/>
    <col min="2571" max="2816" width="9.1796875" style="28"/>
    <col min="2817" max="2817" width="12" style="28" customWidth="1"/>
    <col min="2818" max="2818" width="16.453125" style="28" bestFit="1" customWidth="1"/>
    <col min="2819" max="2819" width="57.1796875" style="28" customWidth="1"/>
    <col min="2820" max="2826" width="20.7265625" style="28" customWidth="1"/>
    <col min="2827" max="3072" width="9.1796875" style="28"/>
    <col min="3073" max="3073" width="12" style="28" customWidth="1"/>
    <col min="3074" max="3074" width="16.453125" style="28" bestFit="1" customWidth="1"/>
    <col min="3075" max="3075" width="57.1796875" style="28" customWidth="1"/>
    <col min="3076" max="3082" width="20.7265625" style="28" customWidth="1"/>
    <col min="3083" max="3328" width="9.1796875" style="28"/>
    <col min="3329" max="3329" width="12" style="28" customWidth="1"/>
    <col min="3330" max="3330" width="16.453125" style="28" bestFit="1" customWidth="1"/>
    <col min="3331" max="3331" width="57.1796875" style="28" customWidth="1"/>
    <col min="3332" max="3338" width="20.7265625" style="28" customWidth="1"/>
    <col min="3339" max="3584" width="9.1796875" style="28"/>
    <col min="3585" max="3585" width="12" style="28" customWidth="1"/>
    <col min="3586" max="3586" width="16.453125" style="28" bestFit="1" customWidth="1"/>
    <col min="3587" max="3587" width="57.1796875" style="28" customWidth="1"/>
    <col min="3588" max="3594" width="20.7265625" style="28" customWidth="1"/>
    <col min="3595" max="3840" width="9.1796875" style="28"/>
    <col min="3841" max="3841" width="12" style="28" customWidth="1"/>
    <col min="3842" max="3842" width="16.453125" style="28" bestFit="1" customWidth="1"/>
    <col min="3843" max="3843" width="57.1796875" style="28" customWidth="1"/>
    <col min="3844" max="3850" width="20.7265625" style="28" customWidth="1"/>
    <col min="3851" max="4096" width="9.1796875" style="28"/>
    <col min="4097" max="4097" width="12" style="28" customWidth="1"/>
    <col min="4098" max="4098" width="16.453125" style="28" bestFit="1" customWidth="1"/>
    <col min="4099" max="4099" width="57.1796875" style="28" customWidth="1"/>
    <col min="4100" max="4106" width="20.7265625" style="28" customWidth="1"/>
    <col min="4107" max="4352" width="9.1796875" style="28"/>
    <col min="4353" max="4353" width="12" style="28" customWidth="1"/>
    <col min="4354" max="4354" width="16.453125" style="28" bestFit="1" customWidth="1"/>
    <col min="4355" max="4355" width="57.1796875" style="28" customWidth="1"/>
    <col min="4356" max="4362" width="20.7265625" style="28" customWidth="1"/>
    <col min="4363" max="4608" width="9.1796875" style="28"/>
    <col min="4609" max="4609" width="12" style="28" customWidth="1"/>
    <col min="4610" max="4610" width="16.453125" style="28" bestFit="1" customWidth="1"/>
    <col min="4611" max="4611" width="57.1796875" style="28" customWidth="1"/>
    <col min="4612" max="4618" width="20.7265625" style="28" customWidth="1"/>
    <col min="4619" max="4864" width="9.1796875" style="28"/>
    <col min="4865" max="4865" width="12" style="28" customWidth="1"/>
    <col min="4866" max="4866" width="16.453125" style="28" bestFit="1" customWidth="1"/>
    <col min="4867" max="4867" width="57.1796875" style="28" customWidth="1"/>
    <col min="4868" max="4874" width="20.7265625" style="28" customWidth="1"/>
    <col min="4875" max="5120" width="9.1796875" style="28"/>
    <col min="5121" max="5121" width="12" style="28" customWidth="1"/>
    <col min="5122" max="5122" width="16.453125" style="28" bestFit="1" customWidth="1"/>
    <col min="5123" max="5123" width="57.1796875" style="28" customWidth="1"/>
    <col min="5124" max="5130" width="20.7265625" style="28" customWidth="1"/>
    <col min="5131" max="5376" width="9.1796875" style="28"/>
    <col min="5377" max="5377" width="12" style="28" customWidth="1"/>
    <col min="5378" max="5378" width="16.453125" style="28" bestFit="1" customWidth="1"/>
    <col min="5379" max="5379" width="57.1796875" style="28" customWidth="1"/>
    <col min="5380" max="5386" width="20.7265625" style="28" customWidth="1"/>
    <col min="5387" max="5632" width="9.1796875" style="28"/>
    <col min="5633" max="5633" width="12" style="28" customWidth="1"/>
    <col min="5634" max="5634" width="16.453125" style="28" bestFit="1" customWidth="1"/>
    <col min="5635" max="5635" width="57.1796875" style="28" customWidth="1"/>
    <col min="5636" max="5642" width="20.7265625" style="28" customWidth="1"/>
    <col min="5643" max="5888" width="9.1796875" style="28"/>
    <col min="5889" max="5889" width="12" style="28" customWidth="1"/>
    <col min="5890" max="5890" width="16.453125" style="28" bestFit="1" customWidth="1"/>
    <col min="5891" max="5891" width="57.1796875" style="28" customWidth="1"/>
    <col min="5892" max="5898" width="20.7265625" style="28" customWidth="1"/>
    <col min="5899" max="6144" width="9.1796875" style="28"/>
    <col min="6145" max="6145" width="12" style="28" customWidth="1"/>
    <col min="6146" max="6146" width="16.453125" style="28" bestFit="1" customWidth="1"/>
    <col min="6147" max="6147" width="57.1796875" style="28" customWidth="1"/>
    <col min="6148" max="6154" width="20.7265625" style="28" customWidth="1"/>
    <col min="6155" max="6400" width="9.1796875" style="28"/>
    <col min="6401" max="6401" width="12" style="28" customWidth="1"/>
    <col min="6402" max="6402" width="16.453125" style="28" bestFit="1" customWidth="1"/>
    <col min="6403" max="6403" width="57.1796875" style="28" customWidth="1"/>
    <col min="6404" max="6410" width="20.7265625" style="28" customWidth="1"/>
    <col min="6411" max="6656" width="9.1796875" style="28"/>
    <col min="6657" max="6657" width="12" style="28" customWidth="1"/>
    <col min="6658" max="6658" width="16.453125" style="28" bestFit="1" customWidth="1"/>
    <col min="6659" max="6659" width="57.1796875" style="28" customWidth="1"/>
    <col min="6660" max="6666" width="20.7265625" style="28" customWidth="1"/>
    <col min="6667" max="6912" width="9.1796875" style="28"/>
    <col min="6913" max="6913" width="12" style="28" customWidth="1"/>
    <col min="6914" max="6914" width="16.453125" style="28" bestFit="1" customWidth="1"/>
    <col min="6915" max="6915" width="57.1796875" style="28" customWidth="1"/>
    <col min="6916" max="6922" width="20.7265625" style="28" customWidth="1"/>
    <col min="6923" max="7168" width="9.1796875" style="28"/>
    <col min="7169" max="7169" width="12" style="28" customWidth="1"/>
    <col min="7170" max="7170" width="16.453125" style="28" bestFit="1" customWidth="1"/>
    <col min="7171" max="7171" width="57.1796875" style="28" customWidth="1"/>
    <col min="7172" max="7178" width="20.7265625" style="28" customWidth="1"/>
    <col min="7179" max="7424" width="9.1796875" style="28"/>
    <col min="7425" max="7425" width="12" style="28" customWidth="1"/>
    <col min="7426" max="7426" width="16.453125" style="28" bestFit="1" customWidth="1"/>
    <col min="7427" max="7427" width="57.1796875" style="28" customWidth="1"/>
    <col min="7428" max="7434" width="20.7265625" style="28" customWidth="1"/>
    <col min="7435" max="7680" width="9.1796875" style="28"/>
    <col min="7681" max="7681" width="12" style="28" customWidth="1"/>
    <col min="7682" max="7682" width="16.453125" style="28" bestFit="1" customWidth="1"/>
    <col min="7683" max="7683" width="57.1796875" style="28" customWidth="1"/>
    <col min="7684" max="7690" width="20.7265625" style="28" customWidth="1"/>
    <col min="7691" max="7936" width="9.1796875" style="28"/>
    <col min="7937" max="7937" width="12" style="28" customWidth="1"/>
    <col min="7938" max="7938" width="16.453125" style="28" bestFit="1" customWidth="1"/>
    <col min="7939" max="7939" width="57.1796875" style="28" customWidth="1"/>
    <col min="7940" max="7946" width="20.7265625" style="28" customWidth="1"/>
    <col min="7947" max="8192" width="9.1796875" style="28"/>
    <col min="8193" max="8193" width="12" style="28" customWidth="1"/>
    <col min="8194" max="8194" width="16.453125" style="28" bestFit="1" customWidth="1"/>
    <col min="8195" max="8195" width="57.1796875" style="28" customWidth="1"/>
    <col min="8196" max="8202" width="20.7265625" style="28" customWidth="1"/>
    <col min="8203" max="8448" width="9.1796875" style="28"/>
    <col min="8449" max="8449" width="12" style="28" customWidth="1"/>
    <col min="8450" max="8450" width="16.453125" style="28" bestFit="1" customWidth="1"/>
    <col min="8451" max="8451" width="57.1796875" style="28" customWidth="1"/>
    <col min="8452" max="8458" width="20.7265625" style="28" customWidth="1"/>
    <col min="8459" max="8704" width="9.1796875" style="28"/>
    <col min="8705" max="8705" width="12" style="28" customWidth="1"/>
    <col min="8706" max="8706" width="16.453125" style="28" bestFit="1" customWidth="1"/>
    <col min="8707" max="8707" width="57.1796875" style="28" customWidth="1"/>
    <col min="8708" max="8714" width="20.7265625" style="28" customWidth="1"/>
    <col min="8715" max="8960" width="9.1796875" style="28"/>
    <col min="8961" max="8961" width="12" style="28" customWidth="1"/>
    <col min="8962" max="8962" width="16.453125" style="28" bestFit="1" customWidth="1"/>
    <col min="8963" max="8963" width="57.1796875" style="28" customWidth="1"/>
    <col min="8964" max="8970" width="20.7265625" style="28" customWidth="1"/>
    <col min="8971" max="9216" width="9.1796875" style="28"/>
    <col min="9217" max="9217" width="12" style="28" customWidth="1"/>
    <col min="9218" max="9218" width="16.453125" style="28" bestFit="1" customWidth="1"/>
    <col min="9219" max="9219" width="57.1796875" style="28" customWidth="1"/>
    <col min="9220" max="9226" width="20.7265625" style="28" customWidth="1"/>
    <col min="9227" max="9472" width="9.1796875" style="28"/>
    <col min="9473" max="9473" width="12" style="28" customWidth="1"/>
    <col min="9474" max="9474" width="16.453125" style="28" bestFit="1" customWidth="1"/>
    <col min="9475" max="9475" width="57.1796875" style="28" customWidth="1"/>
    <col min="9476" max="9482" width="20.7265625" style="28" customWidth="1"/>
    <col min="9483" max="9728" width="9.1796875" style="28"/>
    <col min="9729" max="9729" width="12" style="28" customWidth="1"/>
    <col min="9730" max="9730" width="16.453125" style="28" bestFit="1" customWidth="1"/>
    <col min="9731" max="9731" width="57.1796875" style="28" customWidth="1"/>
    <col min="9732" max="9738" width="20.7265625" style="28" customWidth="1"/>
    <col min="9739" max="9984" width="9.1796875" style="28"/>
    <col min="9985" max="9985" width="12" style="28" customWidth="1"/>
    <col min="9986" max="9986" width="16.453125" style="28" bestFit="1" customWidth="1"/>
    <col min="9987" max="9987" width="57.1796875" style="28" customWidth="1"/>
    <col min="9988" max="9994" width="20.7265625" style="28" customWidth="1"/>
    <col min="9995" max="10240" width="9.1796875" style="28"/>
    <col min="10241" max="10241" width="12" style="28" customWidth="1"/>
    <col min="10242" max="10242" width="16.453125" style="28" bestFit="1" customWidth="1"/>
    <col min="10243" max="10243" width="57.1796875" style="28" customWidth="1"/>
    <col min="10244" max="10250" width="20.7265625" style="28" customWidth="1"/>
    <col min="10251" max="10496" width="9.1796875" style="28"/>
    <col min="10497" max="10497" width="12" style="28" customWidth="1"/>
    <col min="10498" max="10498" width="16.453125" style="28" bestFit="1" customWidth="1"/>
    <col min="10499" max="10499" width="57.1796875" style="28" customWidth="1"/>
    <col min="10500" max="10506" width="20.7265625" style="28" customWidth="1"/>
    <col min="10507" max="10752" width="9.1796875" style="28"/>
    <col min="10753" max="10753" width="12" style="28" customWidth="1"/>
    <col min="10754" max="10754" width="16.453125" style="28" bestFit="1" customWidth="1"/>
    <col min="10755" max="10755" width="57.1796875" style="28" customWidth="1"/>
    <col min="10756" max="10762" width="20.7265625" style="28" customWidth="1"/>
    <col min="10763" max="11008" width="9.1796875" style="28"/>
    <col min="11009" max="11009" width="12" style="28" customWidth="1"/>
    <col min="11010" max="11010" width="16.453125" style="28" bestFit="1" customWidth="1"/>
    <col min="11011" max="11011" width="57.1796875" style="28" customWidth="1"/>
    <col min="11012" max="11018" width="20.7265625" style="28" customWidth="1"/>
    <col min="11019" max="11264" width="9.1796875" style="28"/>
    <col min="11265" max="11265" width="12" style="28" customWidth="1"/>
    <col min="11266" max="11266" width="16.453125" style="28" bestFit="1" customWidth="1"/>
    <col min="11267" max="11267" width="57.1796875" style="28" customWidth="1"/>
    <col min="11268" max="11274" width="20.7265625" style="28" customWidth="1"/>
    <col min="11275" max="11520" width="9.1796875" style="28"/>
    <col min="11521" max="11521" width="12" style="28" customWidth="1"/>
    <col min="11522" max="11522" width="16.453125" style="28" bestFit="1" customWidth="1"/>
    <col min="11523" max="11523" width="57.1796875" style="28" customWidth="1"/>
    <col min="11524" max="11530" width="20.7265625" style="28" customWidth="1"/>
    <col min="11531" max="11776" width="9.1796875" style="28"/>
    <col min="11777" max="11777" width="12" style="28" customWidth="1"/>
    <col min="11778" max="11778" width="16.453125" style="28" bestFit="1" customWidth="1"/>
    <col min="11779" max="11779" width="57.1796875" style="28" customWidth="1"/>
    <col min="11780" max="11786" width="20.7265625" style="28" customWidth="1"/>
    <col min="11787" max="12032" width="9.1796875" style="28"/>
    <col min="12033" max="12033" width="12" style="28" customWidth="1"/>
    <col min="12034" max="12034" width="16.453125" style="28" bestFit="1" customWidth="1"/>
    <col min="12035" max="12035" width="57.1796875" style="28" customWidth="1"/>
    <col min="12036" max="12042" width="20.7265625" style="28" customWidth="1"/>
    <col min="12043" max="12288" width="9.1796875" style="28"/>
    <col min="12289" max="12289" width="12" style="28" customWidth="1"/>
    <col min="12290" max="12290" width="16.453125" style="28" bestFit="1" customWidth="1"/>
    <col min="12291" max="12291" width="57.1796875" style="28" customWidth="1"/>
    <col min="12292" max="12298" width="20.7265625" style="28" customWidth="1"/>
    <col min="12299" max="12544" width="9.1796875" style="28"/>
    <col min="12545" max="12545" width="12" style="28" customWidth="1"/>
    <col min="12546" max="12546" width="16.453125" style="28" bestFit="1" customWidth="1"/>
    <col min="12547" max="12547" width="57.1796875" style="28" customWidth="1"/>
    <col min="12548" max="12554" width="20.7265625" style="28" customWidth="1"/>
    <col min="12555" max="12800" width="9.1796875" style="28"/>
    <col min="12801" max="12801" width="12" style="28" customWidth="1"/>
    <col min="12802" max="12802" width="16.453125" style="28" bestFit="1" customWidth="1"/>
    <col min="12803" max="12803" width="57.1796875" style="28" customWidth="1"/>
    <col min="12804" max="12810" width="20.7265625" style="28" customWidth="1"/>
    <col min="12811" max="13056" width="9.1796875" style="28"/>
    <col min="13057" max="13057" width="12" style="28" customWidth="1"/>
    <col min="13058" max="13058" width="16.453125" style="28" bestFit="1" customWidth="1"/>
    <col min="13059" max="13059" width="57.1796875" style="28" customWidth="1"/>
    <col min="13060" max="13066" width="20.7265625" style="28" customWidth="1"/>
    <col min="13067" max="13312" width="9.1796875" style="28"/>
    <col min="13313" max="13313" width="12" style="28" customWidth="1"/>
    <col min="13314" max="13314" width="16.453125" style="28" bestFit="1" customWidth="1"/>
    <col min="13315" max="13315" width="57.1796875" style="28" customWidth="1"/>
    <col min="13316" max="13322" width="20.7265625" style="28" customWidth="1"/>
    <col min="13323" max="13568" width="9.1796875" style="28"/>
    <col min="13569" max="13569" width="12" style="28" customWidth="1"/>
    <col min="13570" max="13570" width="16.453125" style="28" bestFit="1" customWidth="1"/>
    <col min="13571" max="13571" width="57.1796875" style="28" customWidth="1"/>
    <col min="13572" max="13578" width="20.7265625" style="28" customWidth="1"/>
    <col min="13579" max="13824" width="9.1796875" style="28"/>
    <col min="13825" max="13825" width="12" style="28" customWidth="1"/>
    <col min="13826" max="13826" width="16.453125" style="28" bestFit="1" customWidth="1"/>
    <col min="13827" max="13827" width="57.1796875" style="28" customWidth="1"/>
    <col min="13828" max="13834" width="20.7265625" style="28" customWidth="1"/>
    <col min="13835" max="14080" width="9.1796875" style="28"/>
    <col min="14081" max="14081" width="12" style="28" customWidth="1"/>
    <col min="14082" max="14082" width="16.453125" style="28" bestFit="1" customWidth="1"/>
    <col min="14083" max="14083" width="57.1796875" style="28" customWidth="1"/>
    <col min="14084" max="14090" width="20.7265625" style="28" customWidth="1"/>
    <col min="14091" max="14336" width="9.1796875" style="28"/>
    <col min="14337" max="14337" width="12" style="28" customWidth="1"/>
    <col min="14338" max="14338" width="16.453125" style="28" bestFit="1" customWidth="1"/>
    <col min="14339" max="14339" width="57.1796875" style="28" customWidth="1"/>
    <col min="14340" max="14346" width="20.7265625" style="28" customWidth="1"/>
    <col min="14347" max="14592" width="9.1796875" style="28"/>
    <col min="14593" max="14593" width="12" style="28" customWidth="1"/>
    <col min="14594" max="14594" width="16.453125" style="28" bestFit="1" customWidth="1"/>
    <col min="14595" max="14595" width="57.1796875" style="28" customWidth="1"/>
    <col min="14596" max="14602" width="20.7265625" style="28" customWidth="1"/>
    <col min="14603" max="14848" width="9.1796875" style="28"/>
    <col min="14849" max="14849" width="12" style="28" customWidth="1"/>
    <col min="14850" max="14850" width="16.453125" style="28" bestFit="1" customWidth="1"/>
    <col min="14851" max="14851" width="57.1796875" style="28" customWidth="1"/>
    <col min="14852" max="14858" width="20.7265625" style="28" customWidth="1"/>
    <col min="14859" max="15104" width="9.1796875" style="28"/>
    <col min="15105" max="15105" width="12" style="28" customWidth="1"/>
    <col min="15106" max="15106" width="16.453125" style="28" bestFit="1" customWidth="1"/>
    <col min="15107" max="15107" width="57.1796875" style="28" customWidth="1"/>
    <col min="15108" max="15114" width="20.7265625" style="28" customWidth="1"/>
    <col min="15115" max="15360" width="9.1796875" style="28"/>
    <col min="15361" max="15361" width="12" style="28" customWidth="1"/>
    <col min="15362" max="15362" width="16.453125" style="28" bestFit="1" customWidth="1"/>
    <col min="15363" max="15363" width="57.1796875" style="28" customWidth="1"/>
    <col min="15364" max="15370" width="20.7265625" style="28" customWidth="1"/>
    <col min="15371" max="15616" width="9.1796875" style="28"/>
    <col min="15617" max="15617" width="12" style="28" customWidth="1"/>
    <col min="15618" max="15618" width="16.453125" style="28" bestFit="1" customWidth="1"/>
    <col min="15619" max="15619" width="57.1796875" style="28" customWidth="1"/>
    <col min="15620" max="15626" width="20.7265625" style="28" customWidth="1"/>
    <col min="15627" max="15872" width="9.1796875" style="28"/>
    <col min="15873" max="15873" width="12" style="28" customWidth="1"/>
    <col min="15874" max="15874" width="16.453125" style="28" bestFit="1" customWidth="1"/>
    <col min="15875" max="15875" width="57.1796875" style="28" customWidth="1"/>
    <col min="15876" max="15882" width="20.7265625" style="28" customWidth="1"/>
    <col min="15883" max="16128" width="9.1796875" style="28"/>
    <col min="16129" max="16129" width="12" style="28" customWidth="1"/>
    <col min="16130" max="16130" width="16.453125" style="28" bestFit="1" customWidth="1"/>
    <col min="16131" max="16131" width="57.1796875" style="28" customWidth="1"/>
    <col min="16132" max="16138" width="20.7265625" style="28" customWidth="1"/>
    <col min="16139" max="16384" width="9.1796875" style="28"/>
  </cols>
  <sheetData>
    <row r="1" spans="2:10" ht="20">
      <c r="B1" s="26" t="str">
        <f>[4]Cover!C22</f>
        <v>Endeavour Energy</v>
      </c>
      <c r="C1" s="27"/>
      <c r="D1" s="27"/>
      <c r="E1" s="27"/>
      <c r="F1" s="27"/>
      <c r="G1" s="27"/>
      <c r="H1" s="27"/>
    </row>
    <row r="2" spans="2:10" ht="20">
      <c r="B2" s="662" t="s">
        <v>209</v>
      </c>
      <c r="C2" s="662"/>
    </row>
    <row r="3" spans="2:10" ht="20">
      <c r="B3" s="418" t="str">
        <f>Cover!C26</f>
        <v>2012-13</v>
      </c>
    </row>
    <row r="4" spans="2:10" ht="20">
      <c r="B4" s="26"/>
    </row>
    <row r="5" spans="2:10" ht="42.75" customHeight="1">
      <c r="B5" s="792" t="s">
        <v>349</v>
      </c>
      <c r="C5" s="793"/>
      <c r="D5" s="793"/>
      <c r="E5" s="793"/>
    </row>
    <row r="6" spans="2:10" ht="20">
      <c r="B6" s="458"/>
      <c r="C6" s="459"/>
      <c r="D6" s="459"/>
      <c r="E6" s="459"/>
    </row>
    <row r="7" spans="2:10" ht="84.75" customHeight="1">
      <c r="B7" s="796" t="s">
        <v>371</v>
      </c>
      <c r="C7" s="797"/>
      <c r="D7" s="797"/>
      <c r="E7" s="797"/>
    </row>
    <row r="8" spans="2:10" ht="18" customHeight="1"/>
    <row r="9" spans="2:10" ht="18" customHeight="1">
      <c r="B9" s="73" t="s">
        <v>350</v>
      </c>
    </row>
    <row r="10" spans="2:10" ht="13">
      <c r="B10" s="218"/>
      <c r="C10" s="217"/>
      <c r="D10" s="216"/>
      <c r="E10" s="216"/>
      <c r="F10" s="215"/>
      <c r="G10" s="215"/>
      <c r="H10" s="220"/>
    </row>
    <row r="11" spans="2:10" ht="40.15" customHeight="1">
      <c r="B11" s="31" t="s">
        <v>329</v>
      </c>
      <c r="C11" s="348" t="s">
        <v>458</v>
      </c>
      <c r="D11" s="33" t="s">
        <v>246</v>
      </c>
      <c r="E11" s="33" t="s">
        <v>192</v>
      </c>
      <c r="F11" s="34" t="s">
        <v>235</v>
      </c>
      <c r="G11" s="212" t="s">
        <v>190</v>
      </c>
      <c r="H11" s="208" t="s">
        <v>189</v>
      </c>
      <c r="I11" s="34" t="s">
        <v>188</v>
      </c>
      <c r="J11" s="211" t="s">
        <v>187</v>
      </c>
    </row>
    <row r="12" spans="2:10" ht="30" customHeight="1">
      <c r="B12" s="31"/>
      <c r="C12" s="33"/>
      <c r="D12" s="264"/>
      <c r="E12" s="264"/>
      <c r="F12" s="263"/>
      <c r="G12" s="209"/>
      <c r="H12" s="208" t="s">
        <v>97</v>
      </c>
      <c r="I12" s="263"/>
      <c r="J12" s="349"/>
    </row>
    <row r="13" spans="2:10" ht="13">
      <c r="B13" s="207"/>
      <c r="C13" s="199"/>
      <c r="D13" s="35" t="s">
        <v>98</v>
      </c>
      <c r="E13" s="35" t="s">
        <v>98</v>
      </c>
      <c r="F13" s="35" t="s">
        <v>98</v>
      </c>
      <c r="G13" s="35" t="s">
        <v>98</v>
      </c>
      <c r="H13" s="35" t="s">
        <v>98</v>
      </c>
      <c r="I13" s="35" t="s">
        <v>98</v>
      </c>
      <c r="J13" s="35" t="s">
        <v>98</v>
      </c>
    </row>
    <row r="14" spans="2:10" ht="12.75" customHeight="1">
      <c r="B14" s="350"/>
      <c r="C14" s="351" t="s">
        <v>256</v>
      </c>
      <c r="D14" s="618"/>
      <c r="E14" s="618"/>
      <c r="F14" s="198">
        <v>234577.11560480803</v>
      </c>
      <c r="G14" s="198">
        <v>224475.43834658331</v>
      </c>
      <c r="H14" s="198">
        <v>10101.677258224721</v>
      </c>
      <c r="I14" s="175"/>
      <c r="J14" s="618"/>
    </row>
    <row r="15" spans="2:10" ht="12.75" customHeight="1">
      <c r="B15" s="350"/>
      <c r="C15" s="352" t="s">
        <v>351</v>
      </c>
      <c r="D15" s="618"/>
      <c r="E15" s="618"/>
      <c r="F15" s="198">
        <v>-183179.90045307617</v>
      </c>
      <c r="G15" s="198">
        <v>-177112.96655488195</v>
      </c>
      <c r="H15" s="198">
        <v>-6066.9338981942155</v>
      </c>
      <c r="I15" s="175"/>
      <c r="J15" s="618"/>
    </row>
    <row r="16" spans="2:10" ht="12.75" customHeight="1">
      <c r="B16" s="350"/>
      <c r="C16" s="351" t="s">
        <v>352</v>
      </c>
      <c r="D16" s="618"/>
      <c r="E16" s="618"/>
      <c r="F16" s="198"/>
      <c r="G16" s="198"/>
      <c r="H16" s="198"/>
      <c r="I16" s="175"/>
      <c r="J16" s="618"/>
    </row>
    <row r="17" spans="2:10" ht="12.75" customHeight="1">
      <c r="B17" s="350"/>
      <c r="C17" s="351" t="s">
        <v>353</v>
      </c>
      <c r="D17" s="618"/>
      <c r="E17" s="618"/>
      <c r="F17" s="198">
        <v>174920.52847638499</v>
      </c>
      <c r="G17" s="198">
        <v>170129.12935199821</v>
      </c>
      <c r="H17" s="198">
        <v>4791.3991243867649</v>
      </c>
      <c r="I17" s="175"/>
      <c r="J17" s="618"/>
    </row>
    <row r="18" spans="2:10" ht="12.75" customHeight="1">
      <c r="B18" s="350"/>
      <c r="C18" s="351" t="s">
        <v>354</v>
      </c>
      <c r="D18" s="618"/>
      <c r="E18" s="618"/>
      <c r="F18" s="198"/>
      <c r="G18" s="198"/>
      <c r="H18" s="198"/>
      <c r="I18" s="175"/>
      <c r="J18" s="618"/>
    </row>
    <row r="19" spans="2:10" ht="12.75" customHeight="1">
      <c r="B19" s="350"/>
      <c r="C19" s="351" t="s">
        <v>355</v>
      </c>
      <c r="D19" s="618"/>
      <c r="E19" s="618"/>
      <c r="F19" s="198"/>
      <c r="G19" s="198"/>
      <c r="H19" s="198"/>
      <c r="I19" s="175"/>
      <c r="J19" s="618"/>
    </row>
    <row r="20" spans="2:10" ht="12.75" customHeight="1">
      <c r="B20" s="350"/>
      <c r="C20" s="353" t="s">
        <v>252</v>
      </c>
      <c r="D20" s="619"/>
      <c r="E20" s="619"/>
      <c r="F20" s="195">
        <f t="shared" ref="D20:J20" si="0">SUM(F10:F19)</f>
        <v>226317.74362811685</v>
      </c>
      <c r="G20" s="195">
        <f t="shared" si="0"/>
        <v>217491.60114369958</v>
      </c>
      <c r="H20" s="195">
        <f t="shared" si="0"/>
        <v>8826.1424844172707</v>
      </c>
      <c r="I20" s="195">
        <f t="shared" si="0"/>
        <v>0</v>
      </c>
      <c r="J20" s="619"/>
    </row>
    <row r="22" spans="2:10" ht="69.75" customHeight="1">
      <c r="B22" s="794" t="s">
        <v>356</v>
      </c>
      <c r="C22" s="795"/>
      <c r="D22" s="798" t="s">
        <v>465</v>
      </c>
      <c r="E22" s="799"/>
      <c r="F22" s="799"/>
      <c r="G22" s="799"/>
      <c r="H22" s="799"/>
      <c r="I22" s="799"/>
      <c r="J22" s="800"/>
    </row>
    <row r="23" spans="2:10">
      <c r="B23" s="519"/>
      <c r="C23" s="519"/>
      <c r="D23" s="519"/>
      <c r="E23" s="519"/>
      <c r="F23" s="519"/>
      <c r="G23" s="519"/>
      <c r="H23" s="519"/>
      <c r="I23" s="519"/>
      <c r="J23" s="519"/>
    </row>
    <row r="24" spans="2:10" ht="25.5" customHeight="1">
      <c r="B24" s="794" t="s">
        <v>357</v>
      </c>
      <c r="C24" s="795"/>
      <c r="D24" s="798" t="s">
        <v>462</v>
      </c>
      <c r="E24" s="799"/>
      <c r="F24" s="799"/>
      <c r="G24" s="799"/>
      <c r="H24" s="799"/>
      <c r="I24" s="799"/>
      <c r="J24" s="800"/>
    </row>
    <row r="25" spans="2:10">
      <c r="B25" s="519"/>
      <c r="C25" s="519"/>
      <c r="D25" s="519"/>
      <c r="E25" s="519"/>
      <c r="F25" s="519"/>
      <c r="G25" s="519"/>
      <c r="H25" s="519"/>
      <c r="I25" s="519"/>
      <c r="J25" s="519"/>
    </row>
    <row r="26" spans="2:10" s="419" customFormat="1" ht="12" customHeight="1">
      <c r="B26" s="816" t="s">
        <v>463</v>
      </c>
      <c r="C26" s="817"/>
      <c r="D26" s="813" t="s">
        <v>464</v>
      </c>
      <c r="E26" s="814"/>
      <c r="F26" s="814"/>
      <c r="G26" s="814"/>
      <c r="H26" s="814"/>
      <c r="I26" s="814"/>
      <c r="J26" s="815"/>
    </row>
    <row r="28" spans="2:10" ht="39">
      <c r="B28" s="31" t="s">
        <v>329</v>
      </c>
      <c r="C28" s="348" t="s">
        <v>459</v>
      </c>
      <c r="D28" s="33" t="s">
        <v>246</v>
      </c>
      <c r="E28" s="33" t="s">
        <v>192</v>
      </c>
      <c r="F28" s="34" t="s">
        <v>235</v>
      </c>
      <c r="G28" s="212" t="s">
        <v>190</v>
      </c>
      <c r="H28" s="208" t="s">
        <v>189</v>
      </c>
      <c r="I28" s="34" t="s">
        <v>188</v>
      </c>
      <c r="J28" s="211" t="s">
        <v>187</v>
      </c>
    </row>
    <row r="29" spans="2:10" ht="13">
      <c r="B29" s="31"/>
      <c r="C29" s="33"/>
      <c r="D29" s="264"/>
      <c r="E29" s="264"/>
      <c r="F29" s="263"/>
      <c r="G29" s="209"/>
      <c r="H29" s="208" t="s">
        <v>97</v>
      </c>
      <c r="I29" s="263"/>
      <c r="J29" s="349"/>
    </row>
    <row r="30" spans="2:10" ht="30" customHeight="1">
      <c r="B30" s="207"/>
      <c r="C30" s="199"/>
      <c r="D30" s="35" t="s">
        <v>98</v>
      </c>
      <c r="E30" s="35" t="s">
        <v>98</v>
      </c>
      <c r="F30" s="35" t="s">
        <v>98</v>
      </c>
      <c r="G30" s="35" t="s">
        <v>98</v>
      </c>
      <c r="H30" s="35" t="s">
        <v>98</v>
      </c>
      <c r="I30" s="35" t="s">
        <v>98</v>
      </c>
      <c r="J30" s="35" t="s">
        <v>98</v>
      </c>
    </row>
    <row r="31" spans="2:10">
      <c r="B31" s="350"/>
      <c r="C31" s="351" t="s">
        <v>256</v>
      </c>
      <c r="D31" s="618"/>
      <c r="E31" s="618"/>
      <c r="F31" s="618"/>
      <c r="G31" s="618"/>
      <c r="H31" s="618"/>
      <c r="I31" s="618"/>
      <c r="J31" s="618"/>
    </row>
    <row r="32" spans="2:10">
      <c r="B32" s="350"/>
      <c r="C32" s="352" t="s">
        <v>351</v>
      </c>
      <c r="D32" s="618"/>
      <c r="E32" s="618"/>
      <c r="F32" s="618"/>
      <c r="G32" s="618"/>
      <c r="H32" s="618"/>
      <c r="I32" s="618"/>
      <c r="J32" s="618"/>
    </row>
    <row r="33" spans="2:10">
      <c r="B33" s="350"/>
      <c r="C33" s="351" t="s">
        <v>352</v>
      </c>
      <c r="D33" s="618"/>
      <c r="E33" s="618"/>
      <c r="F33" s="618"/>
      <c r="G33" s="618"/>
      <c r="H33" s="618"/>
      <c r="I33" s="618"/>
      <c r="J33" s="618"/>
    </row>
    <row r="34" spans="2:10">
      <c r="B34" s="350"/>
      <c r="C34" s="351" t="s">
        <v>353</v>
      </c>
      <c r="D34" s="618"/>
      <c r="E34" s="618"/>
      <c r="F34" s="618"/>
      <c r="G34" s="618"/>
      <c r="H34" s="618"/>
      <c r="I34" s="618"/>
      <c r="J34" s="618"/>
    </row>
    <row r="35" spans="2:10">
      <c r="B35" s="350"/>
      <c r="C35" s="351" t="s">
        <v>354</v>
      </c>
      <c r="D35" s="618"/>
      <c r="E35" s="618"/>
      <c r="F35" s="618"/>
      <c r="G35" s="618"/>
      <c r="H35" s="618"/>
      <c r="I35" s="618"/>
      <c r="J35" s="618"/>
    </row>
    <row r="36" spans="2:10">
      <c r="B36" s="350"/>
      <c r="C36" s="351" t="s">
        <v>355</v>
      </c>
      <c r="D36" s="618"/>
      <c r="E36" s="618"/>
      <c r="F36" s="618"/>
      <c r="G36" s="618"/>
      <c r="H36" s="618"/>
      <c r="I36" s="618"/>
      <c r="J36" s="618"/>
    </row>
    <row r="37" spans="2:10" ht="13">
      <c r="B37" s="350"/>
      <c r="C37" s="353" t="s">
        <v>252</v>
      </c>
      <c r="D37" s="619"/>
      <c r="E37" s="619"/>
      <c r="F37" s="619"/>
      <c r="G37" s="619"/>
      <c r="H37" s="619"/>
      <c r="I37" s="619"/>
      <c r="J37" s="619"/>
    </row>
    <row r="38" spans="2:10">
      <c r="B38" s="419"/>
      <c r="C38" s="419"/>
      <c r="D38" s="419"/>
      <c r="E38" s="419"/>
      <c r="F38" s="419"/>
      <c r="G38" s="419"/>
      <c r="H38" s="419"/>
      <c r="I38" s="419"/>
      <c r="J38" s="419"/>
    </row>
    <row r="39" spans="2:10" ht="36.75" customHeight="1">
      <c r="B39" s="801" t="s">
        <v>356</v>
      </c>
      <c r="C39" s="802"/>
      <c r="D39" s="805" t="s">
        <v>467</v>
      </c>
      <c r="E39" s="806"/>
      <c r="F39" s="806"/>
      <c r="G39" s="806"/>
      <c r="H39" s="806"/>
      <c r="I39" s="806"/>
      <c r="J39" s="807"/>
    </row>
    <row r="40" spans="2:10">
      <c r="B40" s="518"/>
      <c r="C40" s="518"/>
      <c r="D40" s="518"/>
      <c r="E40" s="518"/>
      <c r="F40" s="518"/>
      <c r="G40" s="518"/>
      <c r="H40" s="518"/>
      <c r="I40" s="518"/>
      <c r="J40" s="518"/>
    </row>
    <row r="41" spans="2:10" ht="24.75" customHeight="1">
      <c r="B41" s="801" t="s">
        <v>357</v>
      </c>
      <c r="C41" s="802"/>
      <c r="D41" s="805" t="s">
        <v>466</v>
      </c>
      <c r="E41" s="806"/>
      <c r="F41" s="806"/>
      <c r="G41" s="806"/>
      <c r="H41" s="806"/>
      <c r="I41" s="806"/>
      <c r="J41" s="807"/>
    </row>
    <row r="42" spans="2:10">
      <c r="B42" s="518"/>
      <c r="C42" s="518"/>
      <c r="D42" s="518"/>
      <c r="E42" s="518"/>
      <c r="F42" s="518"/>
      <c r="G42" s="518"/>
      <c r="H42" s="518"/>
      <c r="I42" s="518"/>
      <c r="J42" s="518"/>
    </row>
    <row r="43" spans="2:10" s="419" customFormat="1" ht="12" customHeight="1">
      <c r="B43" s="803" t="s">
        <v>463</v>
      </c>
      <c r="C43" s="804"/>
      <c r="D43" s="808" t="s">
        <v>464</v>
      </c>
      <c r="E43" s="809"/>
      <c r="F43" s="809"/>
      <c r="G43" s="809"/>
      <c r="H43" s="809"/>
      <c r="I43" s="809"/>
      <c r="J43" s="810"/>
    </row>
    <row r="45" spans="2:10" ht="39">
      <c r="B45" s="31" t="s">
        <v>329</v>
      </c>
      <c r="C45" s="348" t="s">
        <v>460</v>
      </c>
      <c r="D45" s="33" t="s">
        <v>246</v>
      </c>
      <c r="E45" s="33" t="s">
        <v>192</v>
      </c>
      <c r="F45" s="34" t="s">
        <v>235</v>
      </c>
      <c r="G45" s="212" t="s">
        <v>190</v>
      </c>
      <c r="H45" s="208" t="s">
        <v>189</v>
      </c>
      <c r="I45" s="34" t="s">
        <v>188</v>
      </c>
      <c r="J45" s="211" t="s">
        <v>187</v>
      </c>
    </row>
    <row r="46" spans="2:10" ht="13">
      <c r="B46" s="31"/>
      <c r="C46" s="33"/>
      <c r="D46" s="264"/>
      <c r="E46" s="264"/>
      <c r="F46" s="263"/>
      <c r="G46" s="209"/>
      <c r="H46" s="208" t="s">
        <v>97</v>
      </c>
      <c r="I46" s="263"/>
      <c r="J46" s="349"/>
    </row>
    <row r="47" spans="2:10" ht="13">
      <c r="B47" s="207"/>
      <c r="C47" s="199"/>
      <c r="D47" s="35" t="s">
        <v>98</v>
      </c>
      <c r="E47" s="35" t="s">
        <v>98</v>
      </c>
      <c r="F47" s="35" t="s">
        <v>98</v>
      </c>
      <c r="G47" s="35" t="s">
        <v>98</v>
      </c>
      <c r="H47" s="35" t="s">
        <v>98</v>
      </c>
      <c r="I47" s="35" t="s">
        <v>98</v>
      </c>
      <c r="J47" s="35" t="s">
        <v>98</v>
      </c>
    </row>
    <row r="48" spans="2:10">
      <c r="B48" s="350"/>
      <c r="C48" s="351" t="s">
        <v>256</v>
      </c>
      <c r="D48" s="618"/>
      <c r="E48" s="618"/>
      <c r="F48" s="198">
        <v>123206.36950125539</v>
      </c>
      <c r="G48" s="198">
        <v>117993.95634011192</v>
      </c>
      <c r="H48" s="198">
        <v>5212.4131611434696</v>
      </c>
      <c r="I48" s="175"/>
      <c r="J48" s="618"/>
    </row>
    <row r="49" spans="2:10">
      <c r="B49" s="350"/>
      <c r="C49" s="352" t="s">
        <v>351</v>
      </c>
      <c r="D49" s="618"/>
      <c r="E49" s="618"/>
      <c r="F49" s="198">
        <v>-34874.840101741567</v>
      </c>
      <c r="G49" s="198">
        <v>-33076.914163174697</v>
      </c>
      <c r="H49" s="198">
        <v>-1797.9259385668718</v>
      </c>
      <c r="I49" s="175"/>
      <c r="J49" s="618"/>
    </row>
    <row r="50" spans="2:10">
      <c r="B50" s="350"/>
      <c r="C50" s="351" t="s">
        <v>352</v>
      </c>
      <c r="D50" s="618"/>
      <c r="E50" s="618"/>
      <c r="F50" s="198"/>
      <c r="G50" s="198"/>
      <c r="H50" s="198"/>
      <c r="I50" s="175"/>
      <c r="J50" s="618"/>
    </row>
    <row r="51" spans="2:10">
      <c r="B51" s="350"/>
      <c r="C51" s="351" t="s">
        <v>353</v>
      </c>
      <c r="D51" s="618"/>
      <c r="E51" s="618"/>
      <c r="F51" s="198">
        <v>4329.9906594683207</v>
      </c>
      <c r="G51" s="198">
        <v>4162.6133041667836</v>
      </c>
      <c r="H51" s="198">
        <v>167.37735530153711</v>
      </c>
      <c r="I51" s="175"/>
      <c r="J51" s="618"/>
    </row>
    <row r="52" spans="2:10">
      <c r="B52" s="350"/>
      <c r="C52" s="351" t="s">
        <v>354</v>
      </c>
      <c r="D52" s="618"/>
      <c r="E52" s="618"/>
      <c r="F52" s="198"/>
      <c r="G52" s="198"/>
      <c r="H52" s="198"/>
      <c r="I52" s="175"/>
      <c r="J52" s="618"/>
    </row>
    <row r="53" spans="2:10">
      <c r="B53" s="350"/>
      <c r="C53" s="351" t="s">
        <v>355</v>
      </c>
      <c r="D53" s="618"/>
      <c r="E53" s="618"/>
      <c r="F53" s="198"/>
      <c r="G53" s="198"/>
      <c r="H53" s="198"/>
      <c r="I53" s="175"/>
      <c r="J53" s="618"/>
    </row>
    <row r="54" spans="2:10" ht="13">
      <c r="B54" s="350"/>
      <c r="C54" s="353" t="s">
        <v>252</v>
      </c>
      <c r="D54" s="619"/>
      <c r="E54" s="619"/>
      <c r="F54" s="195">
        <f t="shared" ref="D54:J54" si="1">SUM(F44:F53)</f>
        <v>92661.520058982147</v>
      </c>
      <c r="G54" s="195">
        <f t="shared" si="1"/>
        <v>89079.655481103997</v>
      </c>
      <c r="H54" s="195">
        <f t="shared" si="1"/>
        <v>3581.8645778781347</v>
      </c>
      <c r="I54" s="195">
        <f t="shared" si="1"/>
        <v>0</v>
      </c>
      <c r="J54" s="619"/>
    </row>
    <row r="55" spans="2:10">
      <c r="B55" s="419"/>
      <c r="C55" s="419"/>
      <c r="D55" s="419"/>
      <c r="E55" s="419"/>
      <c r="F55" s="419"/>
      <c r="G55" s="419"/>
      <c r="H55" s="419"/>
      <c r="I55" s="419"/>
      <c r="J55" s="419"/>
    </row>
    <row r="56" spans="2:10" ht="34.5" customHeight="1">
      <c r="B56" s="520" t="s">
        <v>356</v>
      </c>
      <c r="C56" s="521"/>
      <c r="D56" s="798" t="s">
        <v>469</v>
      </c>
      <c r="E56" s="811"/>
      <c r="F56" s="811"/>
      <c r="G56" s="811"/>
      <c r="H56" s="811"/>
      <c r="I56" s="811"/>
      <c r="J56" s="812"/>
    </row>
    <row r="57" spans="2:10">
      <c r="B57" s="522"/>
      <c r="C57" s="522"/>
      <c r="D57" s="522"/>
      <c r="E57" s="522"/>
      <c r="F57" s="522"/>
      <c r="G57" s="522"/>
      <c r="H57" s="522"/>
      <c r="I57" s="522"/>
      <c r="J57" s="522"/>
    </row>
    <row r="58" spans="2:10" ht="24" customHeight="1">
      <c r="B58" s="520" t="s">
        <v>357</v>
      </c>
      <c r="C58" s="521"/>
      <c r="D58" s="798" t="s">
        <v>468</v>
      </c>
      <c r="E58" s="811"/>
      <c r="F58" s="811"/>
      <c r="G58" s="811"/>
      <c r="H58" s="811"/>
      <c r="I58" s="811"/>
      <c r="J58" s="812"/>
    </row>
    <row r="59" spans="2:10">
      <c r="B59" s="522"/>
      <c r="C59" s="522"/>
      <c r="D59" s="522"/>
      <c r="E59" s="522"/>
      <c r="F59" s="522"/>
      <c r="G59" s="522"/>
      <c r="H59" s="522"/>
      <c r="I59" s="522"/>
      <c r="J59" s="522"/>
    </row>
    <row r="60" spans="2:10" s="419" customFormat="1">
      <c r="B60" s="821" t="s">
        <v>463</v>
      </c>
      <c r="C60" s="822"/>
      <c r="D60" s="818" t="s">
        <v>464</v>
      </c>
      <c r="E60" s="819"/>
      <c r="F60" s="819"/>
      <c r="G60" s="819"/>
      <c r="H60" s="819"/>
      <c r="I60" s="819"/>
      <c r="J60" s="820"/>
    </row>
    <row r="62" spans="2:10" ht="15.5">
      <c r="B62" s="36" t="s">
        <v>358</v>
      </c>
      <c r="C62" s="220"/>
      <c r="D62" s="220"/>
      <c r="E62" s="220"/>
      <c r="F62" s="220"/>
      <c r="G62" s="220"/>
    </row>
    <row r="64" spans="2:10" ht="39">
      <c r="B64" s="31" t="s">
        <v>329</v>
      </c>
      <c r="C64" s="348" t="s">
        <v>100</v>
      </c>
      <c r="D64" s="33" t="s">
        <v>246</v>
      </c>
      <c r="E64" s="33" t="s">
        <v>192</v>
      </c>
      <c r="F64" s="34" t="s">
        <v>235</v>
      </c>
      <c r="G64" s="212" t="s">
        <v>190</v>
      </c>
      <c r="H64" s="208" t="s">
        <v>189</v>
      </c>
      <c r="I64" s="34" t="s">
        <v>188</v>
      </c>
      <c r="J64" s="211" t="s">
        <v>187</v>
      </c>
    </row>
    <row r="65" spans="2:10" ht="13">
      <c r="B65" s="31"/>
      <c r="C65" s="33"/>
      <c r="D65" s="264"/>
      <c r="E65" s="264"/>
      <c r="F65" s="263"/>
      <c r="G65" s="209"/>
      <c r="H65" s="208" t="s">
        <v>97</v>
      </c>
      <c r="I65" s="263"/>
      <c r="J65" s="349"/>
    </row>
    <row r="66" spans="2:10" ht="13">
      <c r="B66" s="207"/>
      <c r="C66" s="199"/>
      <c r="D66" s="35" t="s">
        <v>98</v>
      </c>
      <c r="E66" s="35" t="s">
        <v>98</v>
      </c>
      <c r="F66" s="35" t="s">
        <v>98</v>
      </c>
      <c r="G66" s="35" t="s">
        <v>98</v>
      </c>
      <c r="H66" s="35" t="s">
        <v>98</v>
      </c>
      <c r="I66" s="35" t="s">
        <v>98</v>
      </c>
      <c r="J66" s="35" t="s">
        <v>98</v>
      </c>
    </row>
    <row r="67" spans="2:10">
      <c r="B67" s="350"/>
      <c r="C67" s="351" t="s">
        <v>256</v>
      </c>
      <c r="D67" s="618"/>
      <c r="E67" s="618"/>
      <c r="F67" s="618"/>
      <c r="G67" s="618"/>
      <c r="H67" s="618"/>
      <c r="I67" s="618"/>
      <c r="J67" s="618"/>
    </row>
    <row r="68" spans="2:10">
      <c r="B68" s="350"/>
      <c r="C68" s="352" t="s">
        <v>351</v>
      </c>
      <c r="D68" s="618"/>
      <c r="E68" s="618"/>
      <c r="F68" s="618"/>
      <c r="G68" s="618"/>
      <c r="H68" s="618"/>
      <c r="I68" s="618"/>
      <c r="J68" s="618"/>
    </row>
    <row r="69" spans="2:10">
      <c r="B69" s="350"/>
      <c r="C69" s="351" t="s">
        <v>352</v>
      </c>
      <c r="D69" s="618"/>
      <c r="E69" s="618"/>
      <c r="F69" s="618"/>
      <c r="G69" s="618"/>
      <c r="H69" s="618"/>
      <c r="I69" s="618"/>
      <c r="J69" s="618"/>
    </row>
    <row r="70" spans="2:10">
      <c r="B70" s="350"/>
      <c r="C70" s="351" t="s">
        <v>353</v>
      </c>
      <c r="D70" s="618"/>
      <c r="E70" s="618"/>
      <c r="F70" s="618"/>
      <c r="G70" s="618"/>
      <c r="H70" s="618"/>
      <c r="I70" s="618"/>
      <c r="J70" s="618"/>
    </row>
    <row r="71" spans="2:10">
      <c r="B71" s="350"/>
      <c r="C71" s="351" t="s">
        <v>354</v>
      </c>
      <c r="D71" s="618"/>
      <c r="E71" s="618"/>
      <c r="F71" s="618"/>
      <c r="G71" s="618"/>
      <c r="H71" s="618"/>
      <c r="I71" s="618"/>
      <c r="J71" s="618"/>
    </row>
    <row r="72" spans="2:10">
      <c r="B72" s="350"/>
      <c r="C72" s="351" t="s">
        <v>355</v>
      </c>
      <c r="D72" s="618"/>
      <c r="E72" s="618"/>
      <c r="F72" s="618"/>
      <c r="G72" s="618"/>
      <c r="H72" s="618"/>
      <c r="I72" s="618"/>
      <c r="J72" s="618"/>
    </row>
    <row r="73" spans="2:10" ht="13">
      <c r="B73" s="350"/>
      <c r="C73" s="353" t="s">
        <v>252</v>
      </c>
      <c r="D73" s="619"/>
      <c r="E73" s="619"/>
      <c r="F73" s="619"/>
      <c r="G73" s="619"/>
      <c r="H73" s="619"/>
      <c r="I73" s="619"/>
      <c r="J73" s="619"/>
    </row>
    <row r="74" spans="2:10">
      <c r="B74" s="419"/>
      <c r="C74" s="419"/>
      <c r="D74" s="419"/>
      <c r="E74" s="419"/>
      <c r="F74" s="419"/>
      <c r="G74" s="419"/>
      <c r="H74" s="419"/>
      <c r="I74" s="419"/>
      <c r="J74" s="419"/>
    </row>
    <row r="75" spans="2:10" ht="33.75" customHeight="1">
      <c r="B75" s="803" t="s">
        <v>356</v>
      </c>
      <c r="C75" s="804"/>
      <c r="D75" s="805" t="s">
        <v>473</v>
      </c>
      <c r="E75" s="806"/>
      <c r="F75" s="806"/>
      <c r="G75" s="806"/>
      <c r="H75" s="806"/>
      <c r="I75" s="806"/>
      <c r="J75" s="807"/>
    </row>
    <row r="76" spans="2:10">
      <c r="B76" s="524"/>
      <c r="C76" s="524"/>
      <c r="D76" s="524"/>
      <c r="E76" s="524"/>
      <c r="F76" s="524"/>
      <c r="G76" s="524"/>
      <c r="H76" s="524"/>
      <c r="I76" s="524"/>
      <c r="J76" s="524"/>
    </row>
    <row r="77" spans="2:10" ht="25.5" customHeight="1">
      <c r="B77" s="803" t="s">
        <v>357</v>
      </c>
      <c r="C77" s="804"/>
      <c r="D77" s="805" t="s">
        <v>470</v>
      </c>
      <c r="E77" s="806"/>
      <c r="F77" s="806"/>
      <c r="G77" s="806"/>
      <c r="H77" s="806"/>
      <c r="I77" s="806"/>
      <c r="J77" s="807"/>
    </row>
    <row r="78" spans="2:10">
      <c r="B78" s="524"/>
      <c r="C78" s="524"/>
      <c r="D78" s="524"/>
      <c r="E78" s="524"/>
      <c r="F78" s="524"/>
      <c r="G78" s="524"/>
      <c r="H78" s="524"/>
      <c r="I78" s="524"/>
      <c r="J78" s="524"/>
    </row>
    <row r="79" spans="2:10" s="419" customFormat="1">
      <c r="B79" s="803" t="s">
        <v>463</v>
      </c>
      <c r="C79" s="804"/>
      <c r="D79" s="808" t="s">
        <v>464</v>
      </c>
      <c r="E79" s="809"/>
      <c r="F79" s="809"/>
      <c r="G79" s="809"/>
      <c r="H79" s="809"/>
      <c r="I79" s="809"/>
      <c r="J79" s="810"/>
    </row>
    <row r="81" spans="2:10" ht="39">
      <c r="B81" s="31" t="s">
        <v>329</v>
      </c>
      <c r="C81" s="348" t="s">
        <v>461</v>
      </c>
      <c r="D81" s="33" t="s">
        <v>246</v>
      </c>
      <c r="E81" s="33" t="s">
        <v>192</v>
      </c>
      <c r="F81" s="34" t="s">
        <v>235</v>
      </c>
      <c r="G81" s="212" t="s">
        <v>190</v>
      </c>
      <c r="H81" s="208" t="s">
        <v>189</v>
      </c>
      <c r="I81" s="34" t="s">
        <v>188</v>
      </c>
      <c r="J81" s="211" t="s">
        <v>187</v>
      </c>
    </row>
    <row r="82" spans="2:10" ht="13">
      <c r="B82" s="31"/>
      <c r="C82" s="33"/>
      <c r="D82" s="264"/>
      <c r="E82" s="264"/>
      <c r="F82" s="263"/>
      <c r="G82" s="209"/>
      <c r="H82" s="208" t="s">
        <v>97</v>
      </c>
      <c r="I82" s="263"/>
      <c r="J82" s="349"/>
    </row>
    <row r="83" spans="2:10" ht="13">
      <c r="B83" s="207"/>
      <c r="C83" s="199"/>
      <c r="D83" s="35" t="s">
        <v>98</v>
      </c>
      <c r="E83" s="35" t="s">
        <v>98</v>
      </c>
      <c r="F83" s="35" t="s">
        <v>98</v>
      </c>
      <c r="G83" s="35" t="s">
        <v>98</v>
      </c>
      <c r="H83" s="35" t="s">
        <v>98</v>
      </c>
      <c r="I83" s="35" t="s">
        <v>98</v>
      </c>
      <c r="J83" s="35" t="s">
        <v>98</v>
      </c>
    </row>
    <row r="84" spans="2:10">
      <c r="B84" s="350"/>
      <c r="C84" s="351" t="s">
        <v>256</v>
      </c>
      <c r="D84" s="198">
        <v>186587</v>
      </c>
      <c r="E84" s="198">
        <v>13994.025</v>
      </c>
      <c r="F84" s="198">
        <v>200581.02499999999</v>
      </c>
      <c r="G84" s="198">
        <v>195543.17600000001</v>
      </c>
      <c r="H84" s="198">
        <v>5037.8490000000002</v>
      </c>
      <c r="I84" s="175"/>
      <c r="J84" s="198">
        <v>-13994.025</v>
      </c>
    </row>
    <row r="85" spans="2:10">
      <c r="B85" s="350"/>
      <c r="C85" s="352" t="s">
        <v>351</v>
      </c>
      <c r="D85" s="198">
        <v>-186587</v>
      </c>
      <c r="E85" s="198">
        <v>-13994.025</v>
      </c>
      <c r="F85" s="198">
        <v>-200581.02499999999</v>
      </c>
      <c r="G85" s="198">
        <v>-195543.17600000001</v>
      </c>
      <c r="H85" s="198">
        <v>-5037.8490000000002</v>
      </c>
      <c r="I85" s="175"/>
      <c r="J85" s="198">
        <v>13994.025</v>
      </c>
    </row>
    <row r="86" spans="2:10">
      <c r="B86" s="350"/>
      <c r="C86" s="351" t="s">
        <v>352</v>
      </c>
      <c r="D86" s="198"/>
      <c r="E86" s="198"/>
      <c r="F86" s="198"/>
      <c r="G86" s="198"/>
      <c r="H86" s="198"/>
      <c r="I86" s="175"/>
      <c r="J86" s="198"/>
    </row>
    <row r="87" spans="2:10">
      <c r="B87" s="350"/>
      <c r="C87" s="351" t="s">
        <v>353</v>
      </c>
      <c r="D87" s="198">
        <v>209452</v>
      </c>
      <c r="E87" s="198">
        <v>12567.119999999999</v>
      </c>
      <c r="F87" s="198">
        <v>222019.12</v>
      </c>
      <c r="G87" s="198">
        <v>217201.72399999999</v>
      </c>
      <c r="H87" s="198">
        <v>4817.3959999999997</v>
      </c>
      <c r="I87" s="175"/>
      <c r="J87" s="198">
        <v>-12567.119999999999</v>
      </c>
    </row>
    <row r="88" spans="2:10">
      <c r="B88" s="350"/>
      <c r="C88" s="351" t="s">
        <v>354</v>
      </c>
      <c r="D88" s="198"/>
      <c r="E88" s="198"/>
      <c r="F88" s="198"/>
      <c r="G88" s="198"/>
      <c r="H88" s="198"/>
      <c r="I88" s="175"/>
      <c r="J88" s="198"/>
    </row>
    <row r="89" spans="2:10">
      <c r="B89" s="350"/>
      <c r="C89" s="351" t="s">
        <v>355</v>
      </c>
      <c r="D89" s="198"/>
      <c r="E89" s="198"/>
      <c r="F89" s="198"/>
      <c r="G89" s="198"/>
      <c r="H89" s="198"/>
      <c r="I89" s="175"/>
      <c r="J89" s="198"/>
    </row>
    <row r="90" spans="2:10" ht="13">
      <c r="B90" s="350"/>
      <c r="C90" s="353" t="s">
        <v>252</v>
      </c>
      <c r="D90" s="195">
        <f t="shared" ref="D90:J90" si="2">SUM(D80:D89)</f>
        <v>209452</v>
      </c>
      <c r="E90" s="195">
        <f t="shared" si="2"/>
        <v>12567.119999999999</v>
      </c>
      <c r="F90" s="195">
        <f t="shared" si="2"/>
        <v>222019.12</v>
      </c>
      <c r="G90" s="195">
        <f t="shared" si="2"/>
        <v>217201.72399999999</v>
      </c>
      <c r="H90" s="195">
        <f t="shared" si="2"/>
        <v>4817.3959999999997</v>
      </c>
      <c r="I90" s="195">
        <f t="shared" si="2"/>
        <v>0</v>
      </c>
      <c r="J90" s="195">
        <f t="shared" si="2"/>
        <v>-12567.119999999999</v>
      </c>
    </row>
    <row r="91" spans="2:10">
      <c r="B91" s="419"/>
      <c r="C91" s="419"/>
      <c r="D91" s="419"/>
      <c r="E91" s="419"/>
      <c r="F91" s="419"/>
      <c r="G91" s="419"/>
      <c r="H91" s="419"/>
      <c r="I91" s="419"/>
      <c r="J91" s="419"/>
    </row>
    <row r="92" spans="2:10" ht="33.75" customHeight="1">
      <c r="B92" s="816" t="s">
        <v>356</v>
      </c>
      <c r="C92" s="817"/>
      <c r="D92" s="798" t="s">
        <v>472</v>
      </c>
      <c r="E92" s="799"/>
      <c r="F92" s="799"/>
      <c r="G92" s="799"/>
      <c r="H92" s="799"/>
      <c r="I92" s="799"/>
      <c r="J92" s="800"/>
    </row>
    <row r="93" spans="2:10">
      <c r="B93" s="523"/>
      <c r="C93" s="523"/>
      <c r="D93" s="523"/>
      <c r="E93" s="523"/>
      <c r="F93" s="523"/>
      <c r="G93" s="523"/>
      <c r="H93" s="523"/>
      <c r="I93" s="523"/>
      <c r="J93" s="523"/>
    </row>
    <row r="94" spans="2:10">
      <c r="B94" s="816" t="s">
        <v>357</v>
      </c>
      <c r="C94" s="817"/>
      <c r="D94" s="798" t="s">
        <v>471</v>
      </c>
      <c r="E94" s="799"/>
      <c r="F94" s="799"/>
      <c r="G94" s="799"/>
      <c r="H94" s="799"/>
      <c r="I94" s="799"/>
      <c r="J94" s="800"/>
    </row>
    <row r="95" spans="2:10">
      <c r="B95" s="523"/>
      <c r="C95" s="523"/>
      <c r="D95" s="523"/>
      <c r="E95" s="523"/>
      <c r="F95" s="523"/>
      <c r="G95" s="523"/>
      <c r="H95" s="523"/>
      <c r="I95" s="523"/>
      <c r="J95" s="523"/>
    </row>
    <row r="96" spans="2:10">
      <c r="B96" s="816" t="s">
        <v>463</v>
      </c>
      <c r="C96" s="817"/>
      <c r="D96" s="813" t="s">
        <v>464</v>
      </c>
      <c r="E96" s="814"/>
      <c r="F96" s="814"/>
      <c r="G96" s="814"/>
      <c r="H96" s="814"/>
      <c r="I96" s="814"/>
      <c r="J96" s="815"/>
    </row>
  </sheetData>
  <mergeCells count="31">
    <mergeCell ref="D26:J26"/>
    <mergeCell ref="B26:C26"/>
    <mergeCell ref="D39:J39"/>
    <mergeCell ref="B96:C96"/>
    <mergeCell ref="D96:J96"/>
    <mergeCell ref="D77:J77"/>
    <mergeCell ref="D92:J92"/>
    <mergeCell ref="D94:J94"/>
    <mergeCell ref="D79:J79"/>
    <mergeCell ref="B79:C79"/>
    <mergeCell ref="B77:C77"/>
    <mergeCell ref="B92:C92"/>
    <mergeCell ref="B94:C94"/>
    <mergeCell ref="D60:J60"/>
    <mergeCell ref="B60:C60"/>
    <mergeCell ref="D75:J75"/>
    <mergeCell ref="B39:C39"/>
    <mergeCell ref="B41:C41"/>
    <mergeCell ref="B75:C75"/>
    <mergeCell ref="D41:J41"/>
    <mergeCell ref="D43:J43"/>
    <mergeCell ref="B43:C43"/>
    <mergeCell ref="D56:J56"/>
    <mergeCell ref="D58:J58"/>
    <mergeCell ref="B2:C2"/>
    <mergeCell ref="B5:E5"/>
    <mergeCell ref="B22:C22"/>
    <mergeCell ref="B24:C24"/>
    <mergeCell ref="B7:E7"/>
    <mergeCell ref="D22:J22"/>
    <mergeCell ref="D24:J24"/>
  </mergeCells>
  <pageMargins left="0.35433070866141736" right="0.35433070866141736" top="0.59055118110236227" bottom="0.59055118110236227" header="0.51181102362204722" footer="0.11811023622047245"/>
  <pageSetup paperSize="9" scale="63" fitToHeight="100" orientation="landscape" r:id="rId1"/>
  <headerFooter scaleWithDoc="0" alignWithMargins="0">
    <oddFooter>&amp;L&amp;8&amp;D&amp;C&amp;8&amp; Template: &amp;A
&amp;F&amp;R&amp;8&amp;P of &amp;N</oddFooter>
  </headerFooter>
  <rowBreaks count="2" manualBreakCount="2">
    <brk id="26" min="1" max="9" man="1"/>
    <brk id="61" min="1" max="9"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M244"/>
  <sheetViews>
    <sheetView view="pageBreakPreview" topLeftCell="C227" zoomScale="70" zoomScaleNormal="100" zoomScaleSheetLayoutView="70" workbookViewId="0">
      <selection activeCell="M253" sqref="M253"/>
    </sheetView>
  </sheetViews>
  <sheetFormatPr defaultRowHeight="12.5"/>
  <cols>
    <col min="1" max="1" width="12.1796875" style="55" customWidth="1"/>
    <col min="2" max="2" width="21" style="55" customWidth="1"/>
    <col min="3" max="3" width="42.26953125" style="55" customWidth="1"/>
    <col min="4" max="13" width="15.7265625" style="55" customWidth="1"/>
    <col min="14" max="14" width="9.453125" style="55" customWidth="1"/>
    <col min="15" max="15" width="25.1796875" style="55" customWidth="1"/>
    <col min="16" max="256" width="9.1796875" style="55"/>
    <col min="257" max="257" width="12.1796875" style="55" customWidth="1"/>
    <col min="258" max="258" width="21" style="55" customWidth="1"/>
    <col min="259" max="259" width="42.26953125" style="55" customWidth="1"/>
    <col min="260" max="260" width="22.54296875" style="55" customWidth="1"/>
    <col min="261" max="265" width="20.54296875" style="55" customWidth="1"/>
    <col min="266" max="266" width="17.26953125" style="55" customWidth="1"/>
    <col min="267" max="267" width="17.7265625" style="55" customWidth="1"/>
    <col min="268" max="268" width="19.7265625" style="55" customWidth="1"/>
    <col min="269" max="269" width="20.453125" style="55" customWidth="1"/>
    <col min="270" max="270" width="9.453125" style="55" customWidth="1"/>
    <col min="271" max="271" width="25.1796875" style="55" customWidth="1"/>
    <col min="272" max="512" width="9.1796875" style="55"/>
    <col min="513" max="513" width="12.1796875" style="55" customWidth="1"/>
    <col min="514" max="514" width="21" style="55" customWidth="1"/>
    <col min="515" max="515" width="42.26953125" style="55" customWidth="1"/>
    <col min="516" max="516" width="22.54296875" style="55" customWidth="1"/>
    <col min="517" max="521" width="20.54296875" style="55" customWidth="1"/>
    <col min="522" max="522" width="17.26953125" style="55" customWidth="1"/>
    <col min="523" max="523" width="17.7265625" style="55" customWidth="1"/>
    <col min="524" max="524" width="19.7265625" style="55" customWidth="1"/>
    <col min="525" max="525" width="20.453125" style="55" customWidth="1"/>
    <col min="526" max="526" width="9.453125" style="55" customWidth="1"/>
    <col min="527" max="527" width="25.1796875" style="55" customWidth="1"/>
    <col min="528" max="768" width="9.1796875" style="55"/>
    <col min="769" max="769" width="12.1796875" style="55" customWidth="1"/>
    <col min="770" max="770" width="21" style="55" customWidth="1"/>
    <col min="771" max="771" width="42.26953125" style="55" customWidth="1"/>
    <col min="772" max="772" width="22.54296875" style="55" customWidth="1"/>
    <col min="773" max="777" width="20.54296875" style="55" customWidth="1"/>
    <col min="778" max="778" width="17.26953125" style="55" customWidth="1"/>
    <col min="779" max="779" width="17.7265625" style="55" customWidth="1"/>
    <col min="780" max="780" width="19.7265625" style="55" customWidth="1"/>
    <col min="781" max="781" width="20.453125" style="55" customWidth="1"/>
    <col min="782" max="782" width="9.453125" style="55" customWidth="1"/>
    <col min="783" max="783" width="25.1796875" style="55" customWidth="1"/>
    <col min="784" max="1024" width="9.1796875" style="55"/>
    <col min="1025" max="1025" width="12.1796875" style="55" customWidth="1"/>
    <col min="1026" max="1026" width="21" style="55" customWidth="1"/>
    <col min="1027" max="1027" width="42.26953125" style="55" customWidth="1"/>
    <col min="1028" max="1028" width="22.54296875" style="55" customWidth="1"/>
    <col min="1029" max="1033" width="20.54296875" style="55" customWidth="1"/>
    <col min="1034" max="1034" width="17.26953125" style="55" customWidth="1"/>
    <col min="1035" max="1035" width="17.7265625" style="55" customWidth="1"/>
    <col min="1036" max="1036" width="19.7265625" style="55" customWidth="1"/>
    <col min="1037" max="1037" width="20.453125" style="55" customWidth="1"/>
    <col min="1038" max="1038" width="9.453125" style="55" customWidth="1"/>
    <col min="1039" max="1039" width="25.1796875" style="55" customWidth="1"/>
    <col min="1040" max="1280" width="9.1796875" style="55"/>
    <col min="1281" max="1281" width="12.1796875" style="55" customWidth="1"/>
    <col min="1282" max="1282" width="21" style="55" customWidth="1"/>
    <col min="1283" max="1283" width="42.26953125" style="55" customWidth="1"/>
    <col min="1284" max="1284" width="22.54296875" style="55" customWidth="1"/>
    <col min="1285" max="1289" width="20.54296875" style="55" customWidth="1"/>
    <col min="1290" max="1290" width="17.26953125" style="55" customWidth="1"/>
    <col min="1291" max="1291" width="17.7265625" style="55" customWidth="1"/>
    <col min="1292" max="1292" width="19.7265625" style="55" customWidth="1"/>
    <col min="1293" max="1293" width="20.453125" style="55" customWidth="1"/>
    <col min="1294" max="1294" width="9.453125" style="55" customWidth="1"/>
    <col min="1295" max="1295" width="25.1796875" style="55" customWidth="1"/>
    <col min="1296" max="1536" width="9.1796875" style="55"/>
    <col min="1537" max="1537" width="12.1796875" style="55" customWidth="1"/>
    <col min="1538" max="1538" width="21" style="55" customWidth="1"/>
    <col min="1539" max="1539" width="42.26953125" style="55" customWidth="1"/>
    <col min="1540" max="1540" width="22.54296875" style="55" customWidth="1"/>
    <col min="1541" max="1545" width="20.54296875" style="55" customWidth="1"/>
    <col min="1546" max="1546" width="17.26953125" style="55" customWidth="1"/>
    <col min="1547" max="1547" width="17.7265625" style="55" customWidth="1"/>
    <col min="1548" max="1548" width="19.7265625" style="55" customWidth="1"/>
    <col min="1549" max="1549" width="20.453125" style="55" customWidth="1"/>
    <col min="1550" max="1550" width="9.453125" style="55" customWidth="1"/>
    <col min="1551" max="1551" width="25.1796875" style="55" customWidth="1"/>
    <col min="1552" max="1792" width="9.1796875" style="55"/>
    <col min="1793" max="1793" width="12.1796875" style="55" customWidth="1"/>
    <col min="1794" max="1794" width="21" style="55" customWidth="1"/>
    <col min="1795" max="1795" width="42.26953125" style="55" customWidth="1"/>
    <col min="1796" max="1796" width="22.54296875" style="55" customWidth="1"/>
    <col min="1797" max="1801" width="20.54296875" style="55" customWidth="1"/>
    <col min="1802" max="1802" width="17.26953125" style="55" customWidth="1"/>
    <col min="1803" max="1803" width="17.7265625" style="55" customWidth="1"/>
    <col min="1804" max="1804" width="19.7265625" style="55" customWidth="1"/>
    <col min="1805" max="1805" width="20.453125" style="55" customWidth="1"/>
    <col min="1806" max="1806" width="9.453125" style="55" customWidth="1"/>
    <col min="1807" max="1807" width="25.1796875" style="55" customWidth="1"/>
    <col min="1808" max="2048" width="9.1796875" style="55"/>
    <col min="2049" max="2049" width="12.1796875" style="55" customWidth="1"/>
    <col min="2050" max="2050" width="21" style="55" customWidth="1"/>
    <col min="2051" max="2051" width="42.26953125" style="55" customWidth="1"/>
    <col min="2052" max="2052" width="22.54296875" style="55" customWidth="1"/>
    <col min="2053" max="2057" width="20.54296875" style="55" customWidth="1"/>
    <col min="2058" max="2058" width="17.26953125" style="55" customWidth="1"/>
    <col min="2059" max="2059" width="17.7265625" style="55" customWidth="1"/>
    <col min="2060" max="2060" width="19.7265625" style="55" customWidth="1"/>
    <col min="2061" max="2061" width="20.453125" style="55" customWidth="1"/>
    <col min="2062" max="2062" width="9.453125" style="55" customWidth="1"/>
    <col min="2063" max="2063" width="25.1796875" style="55" customWidth="1"/>
    <col min="2064" max="2304" width="9.1796875" style="55"/>
    <col min="2305" max="2305" width="12.1796875" style="55" customWidth="1"/>
    <col min="2306" max="2306" width="21" style="55" customWidth="1"/>
    <col min="2307" max="2307" width="42.26953125" style="55" customWidth="1"/>
    <col min="2308" max="2308" width="22.54296875" style="55" customWidth="1"/>
    <col min="2309" max="2313" width="20.54296875" style="55" customWidth="1"/>
    <col min="2314" max="2314" width="17.26953125" style="55" customWidth="1"/>
    <col min="2315" max="2315" width="17.7265625" style="55" customWidth="1"/>
    <col min="2316" max="2316" width="19.7265625" style="55" customWidth="1"/>
    <col min="2317" max="2317" width="20.453125" style="55" customWidth="1"/>
    <col min="2318" max="2318" width="9.453125" style="55" customWidth="1"/>
    <col min="2319" max="2319" width="25.1796875" style="55" customWidth="1"/>
    <col min="2320" max="2560" width="9.1796875" style="55"/>
    <col min="2561" max="2561" width="12.1796875" style="55" customWidth="1"/>
    <col min="2562" max="2562" width="21" style="55" customWidth="1"/>
    <col min="2563" max="2563" width="42.26953125" style="55" customWidth="1"/>
    <col min="2564" max="2564" width="22.54296875" style="55" customWidth="1"/>
    <col min="2565" max="2569" width="20.54296875" style="55" customWidth="1"/>
    <col min="2570" max="2570" width="17.26953125" style="55" customWidth="1"/>
    <col min="2571" max="2571" width="17.7265625" style="55" customWidth="1"/>
    <col min="2572" max="2572" width="19.7265625" style="55" customWidth="1"/>
    <col min="2573" max="2573" width="20.453125" style="55" customWidth="1"/>
    <col min="2574" max="2574" width="9.453125" style="55" customWidth="1"/>
    <col min="2575" max="2575" width="25.1796875" style="55" customWidth="1"/>
    <col min="2576" max="2816" width="9.1796875" style="55"/>
    <col min="2817" max="2817" width="12.1796875" style="55" customWidth="1"/>
    <col min="2818" max="2818" width="21" style="55" customWidth="1"/>
    <col min="2819" max="2819" width="42.26953125" style="55" customWidth="1"/>
    <col min="2820" max="2820" width="22.54296875" style="55" customWidth="1"/>
    <col min="2821" max="2825" width="20.54296875" style="55" customWidth="1"/>
    <col min="2826" max="2826" width="17.26953125" style="55" customWidth="1"/>
    <col min="2827" max="2827" width="17.7265625" style="55" customWidth="1"/>
    <col min="2828" max="2828" width="19.7265625" style="55" customWidth="1"/>
    <col min="2829" max="2829" width="20.453125" style="55" customWidth="1"/>
    <col min="2830" max="2830" width="9.453125" style="55" customWidth="1"/>
    <col min="2831" max="2831" width="25.1796875" style="55" customWidth="1"/>
    <col min="2832" max="3072" width="9.1796875" style="55"/>
    <col min="3073" max="3073" width="12.1796875" style="55" customWidth="1"/>
    <col min="3074" max="3074" width="21" style="55" customWidth="1"/>
    <col min="3075" max="3075" width="42.26953125" style="55" customWidth="1"/>
    <col min="3076" max="3076" width="22.54296875" style="55" customWidth="1"/>
    <col min="3077" max="3081" width="20.54296875" style="55" customWidth="1"/>
    <col min="3082" max="3082" width="17.26953125" style="55" customWidth="1"/>
    <col min="3083" max="3083" width="17.7265625" style="55" customWidth="1"/>
    <col min="3084" max="3084" width="19.7265625" style="55" customWidth="1"/>
    <col min="3085" max="3085" width="20.453125" style="55" customWidth="1"/>
    <col min="3086" max="3086" width="9.453125" style="55" customWidth="1"/>
    <col min="3087" max="3087" width="25.1796875" style="55" customWidth="1"/>
    <col min="3088" max="3328" width="9.1796875" style="55"/>
    <col min="3329" max="3329" width="12.1796875" style="55" customWidth="1"/>
    <col min="3330" max="3330" width="21" style="55" customWidth="1"/>
    <col min="3331" max="3331" width="42.26953125" style="55" customWidth="1"/>
    <col min="3332" max="3332" width="22.54296875" style="55" customWidth="1"/>
    <col min="3333" max="3337" width="20.54296875" style="55" customWidth="1"/>
    <col min="3338" max="3338" width="17.26953125" style="55" customWidth="1"/>
    <col min="3339" max="3339" width="17.7265625" style="55" customWidth="1"/>
    <col min="3340" max="3340" width="19.7265625" style="55" customWidth="1"/>
    <col min="3341" max="3341" width="20.453125" style="55" customWidth="1"/>
    <col min="3342" max="3342" width="9.453125" style="55" customWidth="1"/>
    <col min="3343" max="3343" width="25.1796875" style="55" customWidth="1"/>
    <col min="3344" max="3584" width="9.1796875" style="55"/>
    <col min="3585" max="3585" width="12.1796875" style="55" customWidth="1"/>
    <col min="3586" max="3586" width="21" style="55" customWidth="1"/>
    <col min="3587" max="3587" width="42.26953125" style="55" customWidth="1"/>
    <col min="3588" max="3588" width="22.54296875" style="55" customWidth="1"/>
    <col min="3589" max="3593" width="20.54296875" style="55" customWidth="1"/>
    <col min="3594" max="3594" width="17.26953125" style="55" customWidth="1"/>
    <col min="3595" max="3595" width="17.7265625" style="55" customWidth="1"/>
    <col min="3596" max="3596" width="19.7265625" style="55" customWidth="1"/>
    <col min="3597" max="3597" width="20.453125" style="55" customWidth="1"/>
    <col min="3598" max="3598" width="9.453125" style="55" customWidth="1"/>
    <col min="3599" max="3599" width="25.1796875" style="55" customWidth="1"/>
    <col min="3600" max="3840" width="9.1796875" style="55"/>
    <col min="3841" max="3841" width="12.1796875" style="55" customWidth="1"/>
    <col min="3842" max="3842" width="21" style="55" customWidth="1"/>
    <col min="3843" max="3843" width="42.26953125" style="55" customWidth="1"/>
    <col min="3844" max="3844" width="22.54296875" style="55" customWidth="1"/>
    <col min="3845" max="3849" width="20.54296875" style="55" customWidth="1"/>
    <col min="3850" max="3850" width="17.26953125" style="55" customWidth="1"/>
    <col min="3851" max="3851" width="17.7265625" style="55" customWidth="1"/>
    <col min="3852" max="3852" width="19.7265625" style="55" customWidth="1"/>
    <col min="3853" max="3853" width="20.453125" style="55" customWidth="1"/>
    <col min="3854" max="3854" width="9.453125" style="55" customWidth="1"/>
    <col min="3855" max="3855" width="25.1796875" style="55" customWidth="1"/>
    <col min="3856" max="4096" width="9.1796875" style="55"/>
    <col min="4097" max="4097" width="12.1796875" style="55" customWidth="1"/>
    <col min="4098" max="4098" width="21" style="55" customWidth="1"/>
    <col min="4099" max="4099" width="42.26953125" style="55" customWidth="1"/>
    <col min="4100" max="4100" width="22.54296875" style="55" customWidth="1"/>
    <col min="4101" max="4105" width="20.54296875" style="55" customWidth="1"/>
    <col min="4106" max="4106" width="17.26953125" style="55" customWidth="1"/>
    <col min="4107" max="4107" width="17.7265625" style="55" customWidth="1"/>
    <col min="4108" max="4108" width="19.7265625" style="55" customWidth="1"/>
    <col min="4109" max="4109" width="20.453125" style="55" customWidth="1"/>
    <col min="4110" max="4110" width="9.453125" style="55" customWidth="1"/>
    <col min="4111" max="4111" width="25.1796875" style="55" customWidth="1"/>
    <col min="4112" max="4352" width="9.1796875" style="55"/>
    <col min="4353" max="4353" width="12.1796875" style="55" customWidth="1"/>
    <col min="4354" max="4354" width="21" style="55" customWidth="1"/>
    <col min="4355" max="4355" width="42.26953125" style="55" customWidth="1"/>
    <col min="4356" max="4356" width="22.54296875" style="55" customWidth="1"/>
    <col min="4357" max="4361" width="20.54296875" style="55" customWidth="1"/>
    <col min="4362" max="4362" width="17.26953125" style="55" customWidth="1"/>
    <col min="4363" max="4363" width="17.7265625" style="55" customWidth="1"/>
    <col min="4364" max="4364" width="19.7265625" style="55" customWidth="1"/>
    <col min="4365" max="4365" width="20.453125" style="55" customWidth="1"/>
    <col min="4366" max="4366" width="9.453125" style="55" customWidth="1"/>
    <col min="4367" max="4367" width="25.1796875" style="55" customWidth="1"/>
    <col min="4368" max="4608" width="9.1796875" style="55"/>
    <col min="4609" max="4609" width="12.1796875" style="55" customWidth="1"/>
    <col min="4610" max="4610" width="21" style="55" customWidth="1"/>
    <col min="4611" max="4611" width="42.26953125" style="55" customWidth="1"/>
    <col min="4612" max="4612" width="22.54296875" style="55" customWidth="1"/>
    <col min="4613" max="4617" width="20.54296875" style="55" customWidth="1"/>
    <col min="4618" max="4618" width="17.26953125" style="55" customWidth="1"/>
    <col min="4619" max="4619" width="17.7265625" style="55" customWidth="1"/>
    <col min="4620" max="4620" width="19.7265625" style="55" customWidth="1"/>
    <col min="4621" max="4621" width="20.453125" style="55" customWidth="1"/>
    <col min="4622" max="4622" width="9.453125" style="55" customWidth="1"/>
    <col min="4623" max="4623" width="25.1796875" style="55" customWidth="1"/>
    <col min="4624" max="4864" width="9.1796875" style="55"/>
    <col min="4865" max="4865" width="12.1796875" style="55" customWidth="1"/>
    <col min="4866" max="4866" width="21" style="55" customWidth="1"/>
    <col min="4867" max="4867" width="42.26953125" style="55" customWidth="1"/>
    <col min="4868" max="4868" width="22.54296875" style="55" customWidth="1"/>
    <col min="4869" max="4873" width="20.54296875" style="55" customWidth="1"/>
    <col min="4874" max="4874" width="17.26953125" style="55" customWidth="1"/>
    <col min="4875" max="4875" width="17.7265625" style="55" customWidth="1"/>
    <col min="4876" max="4876" width="19.7265625" style="55" customWidth="1"/>
    <col min="4877" max="4877" width="20.453125" style="55" customWidth="1"/>
    <col min="4878" max="4878" width="9.453125" style="55" customWidth="1"/>
    <col min="4879" max="4879" width="25.1796875" style="55" customWidth="1"/>
    <col min="4880" max="5120" width="9.1796875" style="55"/>
    <col min="5121" max="5121" width="12.1796875" style="55" customWidth="1"/>
    <col min="5122" max="5122" width="21" style="55" customWidth="1"/>
    <col min="5123" max="5123" width="42.26953125" style="55" customWidth="1"/>
    <col min="5124" max="5124" width="22.54296875" style="55" customWidth="1"/>
    <col min="5125" max="5129" width="20.54296875" style="55" customWidth="1"/>
    <col min="5130" max="5130" width="17.26953125" style="55" customWidth="1"/>
    <col min="5131" max="5131" width="17.7265625" style="55" customWidth="1"/>
    <col min="5132" max="5132" width="19.7265625" style="55" customWidth="1"/>
    <col min="5133" max="5133" width="20.453125" style="55" customWidth="1"/>
    <col min="5134" max="5134" width="9.453125" style="55" customWidth="1"/>
    <col min="5135" max="5135" width="25.1796875" style="55" customWidth="1"/>
    <col min="5136" max="5376" width="9.1796875" style="55"/>
    <col min="5377" max="5377" width="12.1796875" style="55" customWidth="1"/>
    <col min="5378" max="5378" width="21" style="55" customWidth="1"/>
    <col min="5379" max="5379" width="42.26953125" style="55" customWidth="1"/>
    <col min="5380" max="5380" width="22.54296875" style="55" customWidth="1"/>
    <col min="5381" max="5385" width="20.54296875" style="55" customWidth="1"/>
    <col min="5386" max="5386" width="17.26953125" style="55" customWidth="1"/>
    <col min="5387" max="5387" width="17.7265625" style="55" customWidth="1"/>
    <col min="5388" max="5388" width="19.7265625" style="55" customWidth="1"/>
    <col min="5389" max="5389" width="20.453125" style="55" customWidth="1"/>
    <col min="5390" max="5390" width="9.453125" style="55" customWidth="1"/>
    <col min="5391" max="5391" width="25.1796875" style="55" customWidth="1"/>
    <col min="5392" max="5632" width="9.1796875" style="55"/>
    <col min="5633" max="5633" width="12.1796875" style="55" customWidth="1"/>
    <col min="5634" max="5634" width="21" style="55" customWidth="1"/>
    <col min="5635" max="5635" width="42.26953125" style="55" customWidth="1"/>
    <col min="5636" max="5636" width="22.54296875" style="55" customWidth="1"/>
    <col min="5637" max="5641" width="20.54296875" style="55" customWidth="1"/>
    <col min="5642" max="5642" width="17.26953125" style="55" customWidth="1"/>
    <col min="5643" max="5643" width="17.7265625" style="55" customWidth="1"/>
    <col min="5644" max="5644" width="19.7265625" style="55" customWidth="1"/>
    <col min="5645" max="5645" width="20.453125" style="55" customWidth="1"/>
    <col min="5646" max="5646" width="9.453125" style="55" customWidth="1"/>
    <col min="5647" max="5647" width="25.1796875" style="55" customWidth="1"/>
    <col min="5648" max="5888" width="9.1796875" style="55"/>
    <col min="5889" max="5889" width="12.1796875" style="55" customWidth="1"/>
    <col min="5890" max="5890" width="21" style="55" customWidth="1"/>
    <col min="5891" max="5891" width="42.26953125" style="55" customWidth="1"/>
    <col min="5892" max="5892" width="22.54296875" style="55" customWidth="1"/>
    <col min="5893" max="5897" width="20.54296875" style="55" customWidth="1"/>
    <col min="5898" max="5898" width="17.26953125" style="55" customWidth="1"/>
    <col min="5899" max="5899" width="17.7265625" style="55" customWidth="1"/>
    <col min="5900" max="5900" width="19.7265625" style="55" customWidth="1"/>
    <col min="5901" max="5901" width="20.453125" style="55" customWidth="1"/>
    <col min="5902" max="5902" width="9.453125" style="55" customWidth="1"/>
    <col min="5903" max="5903" width="25.1796875" style="55" customWidth="1"/>
    <col min="5904" max="6144" width="9.1796875" style="55"/>
    <col min="6145" max="6145" width="12.1796875" style="55" customWidth="1"/>
    <col min="6146" max="6146" width="21" style="55" customWidth="1"/>
    <col min="6147" max="6147" width="42.26953125" style="55" customWidth="1"/>
    <col min="6148" max="6148" width="22.54296875" style="55" customWidth="1"/>
    <col min="6149" max="6153" width="20.54296875" style="55" customWidth="1"/>
    <col min="6154" max="6154" width="17.26953125" style="55" customWidth="1"/>
    <col min="6155" max="6155" width="17.7265625" style="55" customWidth="1"/>
    <col min="6156" max="6156" width="19.7265625" style="55" customWidth="1"/>
    <col min="6157" max="6157" width="20.453125" style="55" customWidth="1"/>
    <col min="6158" max="6158" width="9.453125" style="55" customWidth="1"/>
    <col min="6159" max="6159" width="25.1796875" style="55" customWidth="1"/>
    <col min="6160" max="6400" width="9.1796875" style="55"/>
    <col min="6401" max="6401" width="12.1796875" style="55" customWidth="1"/>
    <col min="6402" max="6402" width="21" style="55" customWidth="1"/>
    <col min="6403" max="6403" width="42.26953125" style="55" customWidth="1"/>
    <col min="6404" max="6404" width="22.54296875" style="55" customWidth="1"/>
    <col min="6405" max="6409" width="20.54296875" style="55" customWidth="1"/>
    <col min="6410" max="6410" width="17.26953125" style="55" customWidth="1"/>
    <col min="6411" max="6411" width="17.7265625" style="55" customWidth="1"/>
    <col min="6412" max="6412" width="19.7265625" style="55" customWidth="1"/>
    <col min="6413" max="6413" width="20.453125" style="55" customWidth="1"/>
    <col min="6414" max="6414" width="9.453125" style="55" customWidth="1"/>
    <col min="6415" max="6415" width="25.1796875" style="55" customWidth="1"/>
    <col min="6416" max="6656" width="9.1796875" style="55"/>
    <col min="6657" max="6657" width="12.1796875" style="55" customWidth="1"/>
    <col min="6658" max="6658" width="21" style="55" customWidth="1"/>
    <col min="6659" max="6659" width="42.26953125" style="55" customWidth="1"/>
    <col min="6660" max="6660" width="22.54296875" style="55" customWidth="1"/>
    <col min="6661" max="6665" width="20.54296875" style="55" customWidth="1"/>
    <col min="6666" max="6666" width="17.26953125" style="55" customWidth="1"/>
    <col min="6667" max="6667" width="17.7265625" style="55" customWidth="1"/>
    <col min="6668" max="6668" width="19.7265625" style="55" customWidth="1"/>
    <col min="6669" max="6669" width="20.453125" style="55" customWidth="1"/>
    <col min="6670" max="6670" width="9.453125" style="55" customWidth="1"/>
    <col min="6671" max="6671" width="25.1796875" style="55" customWidth="1"/>
    <col min="6672" max="6912" width="9.1796875" style="55"/>
    <col min="6913" max="6913" width="12.1796875" style="55" customWidth="1"/>
    <col min="6914" max="6914" width="21" style="55" customWidth="1"/>
    <col min="6915" max="6915" width="42.26953125" style="55" customWidth="1"/>
    <col min="6916" max="6916" width="22.54296875" style="55" customWidth="1"/>
    <col min="6917" max="6921" width="20.54296875" style="55" customWidth="1"/>
    <col min="6922" max="6922" width="17.26953125" style="55" customWidth="1"/>
    <col min="6923" max="6923" width="17.7265625" style="55" customWidth="1"/>
    <col min="6924" max="6924" width="19.7265625" style="55" customWidth="1"/>
    <col min="6925" max="6925" width="20.453125" style="55" customWidth="1"/>
    <col min="6926" max="6926" width="9.453125" style="55" customWidth="1"/>
    <col min="6927" max="6927" width="25.1796875" style="55" customWidth="1"/>
    <col min="6928" max="7168" width="9.1796875" style="55"/>
    <col min="7169" max="7169" width="12.1796875" style="55" customWidth="1"/>
    <col min="7170" max="7170" width="21" style="55" customWidth="1"/>
    <col min="7171" max="7171" width="42.26953125" style="55" customWidth="1"/>
    <col min="7172" max="7172" width="22.54296875" style="55" customWidth="1"/>
    <col min="7173" max="7177" width="20.54296875" style="55" customWidth="1"/>
    <col min="7178" max="7178" width="17.26953125" style="55" customWidth="1"/>
    <col min="7179" max="7179" width="17.7265625" style="55" customWidth="1"/>
    <col min="7180" max="7180" width="19.7265625" style="55" customWidth="1"/>
    <col min="7181" max="7181" width="20.453125" style="55" customWidth="1"/>
    <col min="7182" max="7182" width="9.453125" style="55" customWidth="1"/>
    <col min="7183" max="7183" width="25.1796875" style="55" customWidth="1"/>
    <col min="7184" max="7424" width="9.1796875" style="55"/>
    <col min="7425" max="7425" width="12.1796875" style="55" customWidth="1"/>
    <col min="7426" max="7426" width="21" style="55" customWidth="1"/>
    <col min="7427" max="7427" width="42.26953125" style="55" customWidth="1"/>
    <col min="7428" max="7428" width="22.54296875" style="55" customWidth="1"/>
    <col min="7429" max="7433" width="20.54296875" style="55" customWidth="1"/>
    <col min="7434" max="7434" width="17.26953125" style="55" customWidth="1"/>
    <col min="7435" max="7435" width="17.7265625" style="55" customWidth="1"/>
    <col min="7436" max="7436" width="19.7265625" style="55" customWidth="1"/>
    <col min="7437" max="7437" width="20.453125" style="55" customWidth="1"/>
    <col min="7438" max="7438" width="9.453125" style="55" customWidth="1"/>
    <col min="7439" max="7439" width="25.1796875" style="55" customWidth="1"/>
    <col min="7440" max="7680" width="9.1796875" style="55"/>
    <col min="7681" max="7681" width="12.1796875" style="55" customWidth="1"/>
    <col min="7682" max="7682" width="21" style="55" customWidth="1"/>
    <col min="7683" max="7683" width="42.26953125" style="55" customWidth="1"/>
    <col min="7684" max="7684" width="22.54296875" style="55" customWidth="1"/>
    <col min="7685" max="7689" width="20.54296875" style="55" customWidth="1"/>
    <col min="7690" max="7690" width="17.26953125" style="55" customWidth="1"/>
    <col min="7691" max="7691" width="17.7265625" style="55" customWidth="1"/>
    <col min="7692" max="7692" width="19.7265625" style="55" customWidth="1"/>
    <col min="7693" max="7693" width="20.453125" style="55" customWidth="1"/>
    <col min="7694" max="7694" width="9.453125" style="55" customWidth="1"/>
    <col min="7695" max="7695" width="25.1796875" style="55" customWidth="1"/>
    <col min="7696" max="7936" width="9.1796875" style="55"/>
    <col min="7937" max="7937" width="12.1796875" style="55" customWidth="1"/>
    <col min="7938" max="7938" width="21" style="55" customWidth="1"/>
    <col min="7939" max="7939" width="42.26953125" style="55" customWidth="1"/>
    <col min="7940" max="7940" width="22.54296875" style="55" customWidth="1"/>
    <col min="7941" max="7945" width="20.54296875" style="55" customWidth="1"/>
    <col min="7946" max="7946" width="17.26953125" style="55" customWidth="1"/>
    <col min="7947" max="7947" width="17.7265625" style="55" customWidth="1"/>
    <col min="7948" max="7948" width="19.7265625" style="55" customWidth="1"/>
    <col min="7949" max="7949" width="20.453125" style="55" customWidth="1"/>
    <col min="7950" max="7950" width="9.453125" style="55" customWidth="1"/>
    <col min="7951" max="7951" width="25.1796875" style="55" customWidth="1"/>
    <col min="7952" max="8192" width="9.1796875" style="55"/>
    <col min="8193" max="8193" width="12.1796875" style="55" customWidth="1"/>
    <col min="8194" max="8194" width="21" style="55" customWidth="1"/>
    <col min="8195" max="8195" width="42.26953125" style="55" customWidth="1"/>
    <col min="8196" max="8196" width="22.54296875" style="55" customWidth="1"/>
    <col min="8197" max="8201" width="20.54296875" style="55" customWidth="1"/>
    <col min="8202" max="8202" width="17.26953125" style="55" customWidth="1"/>
    <col min="8203" max="8203" width="17.7265625" style="55" customWidth="1"/>
    <col min="8204" max="8204" width="19.7265625" style="55" customWidth="1"/>
    <col min="8205" max="8205" width="20.453125" style="55" customWidth="1"/>
    <col min="8206" max="8206" width="9.453125" style="55" customWidth="1"/>
    <col min="8207" max="8207" width="25.1796875" style="55" customWidth="1"/>
    <col min="8208" max="8448" width="9.1796875" style="55"/>
    <col min="8449" max="8449" width="12.1796875" style="55" customWidth="1"/>
    <col min="8450" max="8450" width="21" style="55" customWidth="1"/>
    <col min="8451" max="8451" width="42.26953125" style="55" customWidth="1"/>
    <col min="8452" max="8452" width="22.54296875" style="55" customWidth="1"/>
    <col min="8453" max="8457" width="20.54296875" style="55" customWidth="1"/>
    <col min="8458" max="8458" width="17.26953125" style="55" customWidth="1"/>
    <col min="8459" max="8459" width="17.7265625" style="55" customWidth="1"/>
    <col min="8460" max="8460" width="19.7265625" style="55" customWidth="1"/>
    <col min="8461" max="8461" width="20.453125" style="55" customWidth="1"/>
    <col min="8462" max="8462" width="9.453125" style="55" customWidth="1"/>
    <col min="8463" max="8463" width="25.1796875" style="55" customWidth="1"/>
    <col min="8464" max="8704" width="9.1796875" style="55"/>
    <col min="8705" max="8705" width="12.1796875" style="55" customWidth="1"/>
    <col min="8706" max="8706" width="21" style="55" customWidth="1"/>
    <col min="8707" max="8707" width="42.26953125" style="55" customWidth="1"/>
    <col min="8708" max="8708" width="22.54296875" style="55" customWidth="1"/>
    <col min="8709" max="8713" width="20.54296875" style="55" customWidth="1"/>
    <col min="8714" max="8714" width="17.26953125" style="55" customWidth="1"/>
    <col min="8715" max="8715" width="17.7265625" style="55" customWidth="1"/>
    <col min="8716" max="8716" width="19.7265625" style="55" customWidth="1"/>
    <col min="8717" max="8717" width="20.453125" style="55" customWidth="1"/>
    <col min="8718" max="8718" width="9.453125" style="55" customWidth="1"/>
    <col min="8719" max="8719" width="25.1796875" style="55" customWidth="1"/>
    <col min="8720" max="8960" width="9.1796875" style="55"/>
    <col min="8961" max="8961" width="12.1796875" style="55" customWidth="1"/>
    <col min="8962" max="8962" width="21" style="55" customWidth="1"/>
    <col min="8963" max="8963" width="42.26953125" style="55" customWidth="1"/>
    <col min="8964" max="8964" width="22.54296875" style="55" customWidth="1"/>
    <col min="8965" max="8969" width="20.54296875" style="55" customWidth="1"/>
    <col min="8970" max="8970" width="17.26953125" style="55" customWidth="1"/>
    <col min="8971" max="8971" width="17.7265625" style="55" customWidth="1"/>
    <col min="8972" max="8972" width="19.7265625" style="55" customWidth="1"/>
    <col min="8973" max="8973" width="20.453125" style="55" customWidth="1"/>
    <col min="8974" max="8974" width="9.453125" style="55" customWidth="1"/>
    <col min="8975" max="8975" width="25.1796875" style="55" customWidth="1"/>
    <col min="8976" max="9216" width="9.1796875" style="55"/>
    <col min="9217" max="9217" width="12.1796875" style="55" customWidth="1"/>
    <col min="9218" max="9218" width="21" style="55" customWidth="1"/>
    <col min="9219" max="9219" width="42.26953125" style="55" customWidth="1"/>
    <col min="9220" max="9220" width="22.54296875" style="55" customWidth="1"/>
    <col min="9221" max="9225" width="20.54296875" style="55" customWidth="1"/>
    <col min="9226" max="9226" width="17.26953125" style="55" customWidth="1"/>
    <col min="9227" max="9227" width="17.7265625" style="55" customWidth="1"/>
    <col min="9228" max="9228" width="19.7265625" style="55" customWidth="1"/>
    <col min="9229" max="9229" width="20.453125" style="55" customWidth="1"/>
    <col min="9230" max="9230" width="9.453125" style="55" customWidth="1"/>
    <col min="9231" max="9231" width="25.1796875" style="55" customWidth="1"/>
    <col min="9232" max="9472" width="9.1796875" style="55"/>
    <col min="9473" max="9473" width="12.1796875" style="55" customWidth="1"/>
    <col min="9474" max="9474" width="21" style="55" customWidth="1"/>
    <col min="9475" max="9475" width="42.26953125" style="55" customWidth="1"/>
    <col min="9476" max="9476" width="22.54296875" style="55" customWidth="1"/>
    <col min="9477" max="9481" width="20.54296875" style="55" customWidth="1"/>
    <col min="9482" max="9482" width="17.26953125" style="55" customWidth="1"/>
    <col min="9483" max="9483" width="17.7265625" style="55" customWidth="1"/>
    <col min="9484" max="9484" width="19.7265625" style="55" customWidth="1"/>
    <col min="9485" max="9485" width="20.453125" style="55" customWidth="1"/>
    <col min="9486" max="9486" width="9.453125" style="55" customWidth="1"/>
    <col min="9487" max="9487" width="25.1796875" style="55" customWidth="1"/>
    <col min="9488" max="9728" width="9.1796875" style="55"/>
    <col min="9729" max="9729" width="12.1796875" style="55" customWidth="1"/>
    <col min="9730" max="9730" width="21" style="55" customWidth="1"/>
    <col min="9731" max="9731" width="42.26953125" style="55" customWidth="1"/>
    <col min="9732" max="9732" width="22.54296875" style="55" customWidth="1"/>
    <col min="9733" max="9737" width="20.54296875" style="55" customWidth="1"/>
    <col min="9738" max="9738" width="17.26953125" style="55" customWidth="1"/>
    <col min="9739" max="9739" width="17.7265625" style="55" customWidth="1"/>
    <col min="9740" max="9740" width="19.7265625" style="55" customWidth="1"/>
    <col min="9741" max="9741" width="20.453125" style="55" customWidth="1"/>
    <col min="9742" max="9742" width="9.453125" style="55" customWidth="1"/>
    <col min="9743" max="9743" width="25.1796875" style="55" customWidth="1"/>
    <col min="9744" max="9984" width="9.1796875" style="55"/>
    <col min="9985" max="9985" width="12.1796875" style="55" customWidth="1"/>
    <col min="9986" max="9986" width="21" style="55" customWidth="1"/>
    <col min="9987" max="9987" width="42.26953125" style="55" customWidth="1"/>
    <col min="9988" max="9988" width="22.54296875" style="55" customWidth="1"/>
    <col min="9989" max="9993" width="20.54296875" style="55" customWidth="1"/>
    <col min="9994" max="9994" width="17.26953125" style="55" customWidth="1"/>
    <col min="9995" max="9995" width="17.7265625" style="55" customWidth="1"/>
    <col min="9996" max="9996" width="19.7265625" style="55" customWidth="1"/>
    <col min="9997" max="9997" width="20.453125" style="55" customWidth="1"/>
    <col min="9998" max="9998" width="9.453125" style="55" customWidth="1"/>
    <col min="9999" max="9999" width="25.1796875" style="55" customWidth="1"/>
    <col min="10000" max="10240" width="9.1796875" style="55"/>
    <col min="10241" max="10241" width="12.1796875" style="55" customWidth="1"/>
    <col min="10242" max="10242" width="21" style="55" customWidth="1"/>
    <col min="10243" max="10243" width="42.26953125" style="55" customWidth="1"/>
    <col min="10244" max="10244" width="22.54296875" style="55" customWidth="1"/>
    <col min="10245" max="10249" width="20.54296875" style="55" customWidth="1"/>
    <col min="10250" max="10250" width="17.26953125" style="55" customWidth="1"/>
    <col min="10251" max="10251" width="17.7265625" style="55" customWidth="1"/>
    <col min="10252" max="10252" width="19.7265625" style="55" customWidth="1"/>
    <col min="10253" max="10253" width="20.453125" style="55" customWidth="1"/>
    <col min="10254" max="10254" width="9.453125" style="55" customWidth="1"/>
    <col min="10255" max="10255" width="25.1796875" style="55" customWidth="1"/>
    <col min="10256" max="10496" width="9.1796875" style="55"/>
    <col min="10497" max="10497" width="12.1796875" style="55" customWidth="1"/>
    <col min="10498" max="10498" width="21" style="55" customWidth="1"/>
    <col min="10499" max="10499" width="42.26953125" style="55" customWidth="1"/>
    <col min="10500" max="10500" width="22.54296875" style="55" customWidth="1"/>
    <col min="10501" max="10505" width="20.54296875" style="55" customWidth="1"/>
    <col min="10506" max="10506" width="17.26953125" style="55" customWidth="1"/>
    <col min="10507" max="10507" width="17.7265625" style="55" customWidth="1"/>
    <col min="10508" max="10508" width="19.7265625" style="55" customWidth="1"/>
    <col min="10509" max="10509" width="20.453125" style="55" customWidth="1"/>
    <col min="10510" max="10510" width="9.453125" style="55" customWidth="1"/>
    <col min="10511" max="10511" width="25.1796875" style="55" customWidth="1"/>
    <col min="10512" max="10752" width="9.1796875" style="55"/>
    <col min="10753" max="10753" width="12.1796875" style="55" customWidth="1"/>
    <col min="10754" max="10754" width="21" style="55" customWidth="1"/>
    <col min="10755" max="10755" width="42.26953125" style="55" customWidth="1"/>
    <col min="10756" max="10756" width="22.54296875" style="55" customWidth="1"/>
    <col min="10757" max="10761" width="20.54296875" style="55" customWidth="1"/>
    <col min="10762" max="10762" width="17.26953125" style="55" customWidth="1"/>
    <col min="10763" max="10763" width="17.7265625" style="55" customWidth="1"/>
    <col min="10764" max="10764" width="19.7265625" style="55" customWidth="1"/>
    <col min="10765" max="10765" width="20.453125" style="55" customWidth="1"/>
    <col min="10766" max="10766" width="9.453125" style="55" customWidth="1"/>
    <col min="10767" max="10767" width="25.1796875" style="55" customWidth="1"/>
    <col min="10768" max="11008" width="9.1796875" style="55"/>
    <col min="11009" max="11009" width="12.1796875" style="55" customWidth="1"/>
    <col min="11010" max="11010" width="21" style="55" customWidth="1"/>
    <col min="11011" max="11011" width="42.26953125" style="55" customWidth="1"/>
    <col min="11012" max="11012" width="22.54296875" style="55" customWidth="1"/>
    <col min="11013" max="11017" width="20.54296875" style="55" customWidth="1"/>
    <col min="11018" max="11018" width="17.26953125" style="55" customWidth="1"/>
    <col min="11019" max="11019" width="17.7265625" style="55" customWidth="1"/>
    <col min="11020" max="11020" width="19.7265625" style="55" customWidth="1"/>
    <col min="11021" max="11021" width="20.453125" style="55" customWidth="1"/>
    <col min="11022" max="11022" width="9.453125" style="55" customWidth="1"/>
    <col min="11023" max="11023" width="25.1796875" style="55" customWidth="1"/>
    <col min="11024" max="11264" width="9.1796875" style="55"/>
    <col min="11265" max="11265" width="12.1796875" style="55" customWidth="1"/>
    <col min="11266" max="11266" width="21" style="55" customWidth="1"/>
    <col min="11267" max="11267" width="42.26953125" style="55" customWidth="1"/>
    <col min="11268" max="11268" width="22.54296875" style="55" customWidth="1"/>
    <col min="11269" max="11273" width="20.54296875" style="55" customWidth="1"/>
    <col min="11274" max="11274" width="17.26953125" style="55" customWidth="1"/>
    <col min="11275" max="11275" width="17.7265625" style="55" customWidth="1"/>
    <col min="11276" max="11276" width="19.7265625" style="55" customWidth="1"/>
    <col min="11277" max="11277" width="20.453125" style="55" customWidth="1"/>
    <col min="11278" max="11278" width="9.453125" style="55" customWidth="1"/>
    <col min="11279" max="11279" width="25.1796875" style="55" customWidth="1"/>
    <col min="11280" max="11520" width="9.1796875" style="55"/>
    <col min="11521" max="11521" width="12.1796875" style="55" customWidth="1"/>
    <col min="11522" max="11522" width="21" style="55" customWidth="1"/>
    <col min="11523" max="11523" width="42.26953125" style="55" customWidth="1"/>
    <col min="11524" max="11524" width="22.54296875" style="55" customWidth="1"/>
    <col min="11525" max="11529" width="20.54296875" style="55" customWidth="1"/>
    <col min="11530" max="11530" width="17.26953125" style="55" customWidth="1"/>
    <col min="11531" max="11531" width="17.7265625" style="55" customWidth="1"/>
    <col min="11532" max="11532" width="19.7265625" style="55" customWidth="1"/>
    <col min="11533" max="11533" width="20.453125" style="55" customWidth="1"/>
    <col min="11534" max="11534" width="9.453125" style="55" customWidth="1"/>
    <col min="11535" max="11535" width="25.1796875" style="55" customWidth="1"/>
    <col min="11536" max="11776" width="9.1796875" style="55"/>
    <col min="11777" max="11777" width="12.1796875" style="55" customWidth="1"/>
    <col min="11778" max="11778" width="21" style="55" customWidth="1"/>
    <col min="11779" max="11779" width="42.26953125" style="55" customWidth="1"/>
    <col min="11780" max="11780" width="22.54296875" style="55" customWidth="1"/>
    <col min="11781" max="11785" width="20.54296875" style="55" customWidth="1"/>
    <col min="11786" max="11786" width="17.26953125" style="55" customWidth="1"/>
    <col min="11787" max="11787" width="17.7265625" style="55" customWidth="1"/>
    <col min="11788" max="11788" width="19.7265625" style="55" customWidth="1"/>
    <col min="11789" max="11789" width="20.453125" style="55" customWidth="1"/>
    <col min="11790" max="11790" width="9.453125" style="55" customWidth="1"/>
    <col min="11791" max="11791" width="25.1796875" style="55" customWidth="1"/>
    <col min="11792" max="12032" width="9.1796875" style="55"/>
    <col min="12033" max="12033" width="12.1796875" style="55" customWidth="1"/>
    <col min="12034" max="12034" width="21" style="55" customWidth="1"/>
    <col min="12035" max="12035" width="42.26953125" style="55" customWidth="1"/>
    <col min="12036" max="12036" width="22.54296875" style="55" customWidth="1"/>
    <col min="12037" max="12041" width="20.54296875" style="55" customWidth="1"/>
    <col min="12042" max="12042" width="17.26953125" style="55" customWidth="1"/>
    <col min="12043" max="12043" width="17.7265625" style="55" customWidth="1"/>
    <col min="12044" max="12044" width="19.7265625" style="55" customWidth="1"/>
    <col min="12045" max="12045" width="20.453125" style="55" customWidth="1"/>
    <col min="12046" max="12046" width="9.453125" style="55" customWidth="1"/>
    <col min="12047" max="12047" width="25.1796875" style="55" customWidth="1"/>
    <col min="12048" max="12288" width="9.1796875" style="55"/>
    <col min="12289" max="12289" width="12.1796875" style="55" customWidth="1"/>
    <col min="12290" max="12290" width="21" style="55" customWidth="1"/>
    <col min="12291" max="12291" width="42.26953125" style="55" customWidth="1"/>
    <col min="12292" max="12292" width="22.54296875" style="55" customWidth="1"/>
    <col min="12293" max="12297" width="20.54296875" style="55" customWidth="1"/>
    <col min="12298" max="12298" width="17.26953125" style="55" customWidth="1"/>
    <col min="12299" max="12299" width="17.7265625" style="55" customWidth="1"/>
    <col min="12300" max="12300" width="19.7265625" style="55" customWidth="1"/>
    <col min="12301" max="12301" width="20.453125" style="55" customWidth="1"/>
    <col min="12302" max="12302" width="9.453125" style="55" customWidth="1"/>
    <col min="12303" max="12303" width="25.1796875" style="55" customWidth="1"/>
    <col min="12304" max="12544" width="9.1796875" style="55"/>
    <col min="12545" max="12545" width="12.1796875" style="55" customWidth="1"/>
    <col min="12546" max="12546" width="21" style="55" customWidth="1"/>
    <col min="12547" max="12547" width="42.26953125" style="55" customWidth="1"/>
    <col min="12548" max="12548" width="22.54296875" style="55" customWidth="1"/>
    <col min="12549" max="12553" width="20.54296875" style="55" customWidth="1"/>
    <col min="12554" max="12554" width="17.26953125" style="55" customWidth="1"/>
    <col min="12555" max="12555" width="17.7265625" style="55" customWidth="1"/>
    <col min="12556" max="12556" width="19.7265625" style="55" customWidth="1"/>
    <col min="12557" max="12557" width="20.453125" style="55" customWidth="1"/>
    <col min="12558" max="12558" width="9.453125" style="55" customWidth="1"/>
    <col min="12559" max="12559" width="25.1796875" style="55" customWidth="1"/>
    <col min="12560" max="12800" width="9.1796875" style="55"/>
    <col min="12801" max="12801" width="12.1796875" style="55" customWidth="1"/>
    <col min="12802" max="12802" width="21" style="55" customWidth="1"/>
    <col min="12803" max="12803" width="42.26953125" style="55" customWidth="1"/>
    <col min="12804" max="12804" width="22.54296875" style="55" customWidth="1"/>
    <col min="12805" max="12809" width="20.54296875" style="55" customWidth="1"/>
    <col min="12810" max="12810" width="17.26953125" style="55" customWidth="1"/>
    <col min="12811" max="12811" width="17.7265625" style="55" customWidth="1"/>
    <col min="12812" max="12812" width="19.7265625" style="55" customWidth="1"/>
    <col min="12813" max="12813" width="20.453125" style="55" customWidth="1"/>
    <col min="12814" max="12814" width="9.453125" style="55" customWidth="1"/>
    <col min="12815" max="12815" width="25.1796875" style="55" customWidth="1"/>
    <col min="12816" max="13056" width="9.1796875" style="55"/>
    <col min="13057" max="13057" width="12.1796875" style="55" customWidth="1"/>
    <col min="13058" max="13058" width="21" style="55" customWidth="1"/>
    <col min="13059" max="13059" width="42.26953125" style="55" customWidth="1"/>
    <col min="13060" max="13060" width="22.54296875" style="55" customWidth="1"/>
    <col min="13061" max="13065" width="20.54296875" style="55" customWidth="1"/>
    <col min="13066" max="13066" width="17.26953125" style="55" customWidth="1"/>
    <col min="13067" max="13067" width="17.7265625" style="55" customWidth="1"/>
    <col min="13068" max="13068" width="19.7265625" style="55" customWidth="1"/>
    <col min="13069" max="13069" width="20.453125" style="55" customWidth="1"/>
    <col min="13070" max="13070" width="9.453125" style="55" customWidth="1"/>
    <col min="13071" max="13071" width="25.1796875" style="55" customWidth="1"/>
    <col min="13072" max="13312" width="9.1796875" style="55"/>
    <col min="13313" max="13313" width="12.1796875" style="55" customWidth="1"/>
    <col min="13314" max="13314" width="21" style="55" customWidth="1"/>
    <col min="13315" max="13315" width="42.26953125" style="55" customWidth="1"/>
    <col min="13316" max="13316" width="22.54296875" style="55" customWidth="1"/>
    <col min="13317" max="13321" width="20.54296875" style="55" customWidth="1"/>
    <col min="13322" max="13322" width="17.26953125" style="55" customWidth="1"/>
    <col min="13323" max="13323" width="17.7265625" style="55" customWidth="1"/>
    <col min="13324" max="13324" width="19.7265625" style="55" customWidth="1"/>
    <col min="13325" max="13325" width="20.453125" style="55" customWidth="1"/>
    <col min="13326" max="13326" width="9.453125" style="55" customWidth="1"/>
    <col min="13327" max="13327" width="25.1796875" style="55" customWidth="1"/>
    <col min="13328" max="13568" width="9.1796875" style="55"/>
    <col min="13569" max="13569" width="12.1796875" style="55" customWidth="1"/>
    <col min="13570" max="13570" width="21" style="55" customWidth="1"/>
    <col min="13571" max="13571" width="42.26953125" style="55" customWidth="1"/>
    <col min="13572" max="13572" width="22.54296875" style="55" customWidth="1"/>
    <col min="13573" max="13577" width="20.54296875" style="55" customWidth="1"/>
    <col min="13578" max="13578" width="17.26953125" style="55" customWidth="1"/>
    <col min="13579" max="13579" width="17.7265625" style="55" customWidth="1"/>
    <col min="13580" max="13580" width="19.7265625" style="55" customWidth="1"/>
    <col min="13581" max="13581" width="20.453125" style="55" customWidth="1"/>
    <col min="13582" max="13582" width="9.453125" style="55" customWidth="1"/>
    <col min="13583" max="13583" width="25.1796875" style="55" customWidth="1"/>
    <col min="13584" max="13824" width="9.1796875" style="55"/>
    <col min="13825" max="13825" width="12.1796875" style="55" customWidth="1"/>
    <col min="13826" max="13826" width="21" style="55" customWidth="1"/>
    <col min="13827" max="13827" width="42.26953125" style="55" customWidth="1"/>
    <col min="13828" max="13828" width="22.54296875" style="55" customWidth="1"/>
    <col min="13829" max="13833" width="20.54296875" style="55" customWidth="1"/>
    <col min="13834" max="13834" width="17.26953125" style="55" customWidth="1"/>
    <col min="13835" max="13835" width="17.7265625" style="55" customWidth="1"/>
    <col min="13836" max="13836" width="19.7265625" style="55" customWidth="1"/>
    <col min="13837" max="13837" width="20.453125" style="55" customWidth="1"/>
    <col min="13838" max="13838" width="9.453125" style="55" customWidth="1"/>
    <col min="13839" max="13839" width="25.1796875" style="55" customWidth="1"/>
    <col min="13840" max="14080" width="9.1796875" style="55"/>
    <col min="14081" max="14081" width="12.1796875" style="55" customWidth="1"/>
    <col min="14082" max="14082" width="21" style="55" customWidth="1"/>
    <col min="14083" max="14083" width="42.26953125" style="55" customWidth="1"/>
    <col min="14084" max="14084" width="22.54296875" style="55" customWidth="1"/>
    <col min="14085" max="14089" width="20.54296875" style="55" customWidth="1"/>
    <col min="14090" max="14090" width="17.26953125" style="55" customWidth="1"/>
    <col min="14091" max="14091" width="17.7265625" style="55" customWidth="1"/>
    <col min="14092" max="14092" width="19.7265625" style="55" customWidth="1"/>
    <col min="14093" max="14093" width="20.453125" style="55" customWidth="1"/>
    <col min="14094" max="14094" width="9.453125" style="55" customWidth="1"/>
    <col min="14095" max="14095" width="25.1796875" style="55" customWidth="1"/>
    <col min="14096" max="14336" width="9.1796875" style="55"/>
    <col min="14337" max="14337" width="12.1796875" style="55" customWidth="1"/>
    <col min="14338" max="14338" width="21" style="55" customWidth="1"/>
    <col min="14339" max="14339" width="42.26953125" style="55" customWidth="1"/>
    <col min="14340" max="14340" width="22.54296875" style="55" customWidth="1"/>
    <col min="14341" max="14345" width="20.54296875" style="55" customWidth="1"/>
    <col min="14346" max="14346" width="17.26953125" style="55" customWidth="1"/>
    <col min="14347" max="14347" width="17.7265625" style="55" customWidth="1"/>
    <col min="14348" max="14348" width="19.7265625" style="55" customWidth="1"/>
    <col min="14349" max="14349" width="20.453125" style="55" customWidth="1"/>
    <col min="14350" max="14350" width="9.453125" style="55" customWidth="1"/>
    <col min="14351" max="14351" width="25.1796875" style="55" customWidth="1"/>
    <col min="14352" max="14592" width="9.1796875" style="55"/>
    <col min="14593" max="14593" width="12.1796875" style="55" customWidth="1"/>
    <col min="14594" max="14594" width="21" style="55" customWidth="1"/>
    <col min="14595" max="14595" width="42.26953125" style="55" customWidth="1"/>
    <col min="14596" max="14596" width="22.54296875" style="55" customWidth="1"/>
    <col min="14597" max="14601" width="20.54296875" style="55" customWidth="1"/>
    <col min="14602" max="14602" width="17.26953125" style="55" customWidth="1"/>
    <col min="14603" max="14603" width="17.7265625" style="55" customWidth="1"/>
    <col min="14604" max="14604" width="19.7265625" style="55" customWidth="1"/>
    <col min="14605" max="14605" width="20.453125" style="55" customWidth="1"/>
    <col min="14606" max="14606" width="9.453125" style="55" customWidth="1"/>
    <col min="14607" max="14607" width="25.1796875" style="55" customWidth="1"/>
    <col min="14608" max="14848" width="9.1796875" style="55"/>
    <col min="14849" max="14849" width="12.1796875" style="55" customWidth="1"/>
    <col min="14850" max="14850" width="21" style="55" customWidth="1"/>
    <col min="14851" max="14851" width="42.26953125" style="55" customWidth="1"/>
    <col min="14852" max="14852" width="22.54296875" style="55" customWidth="1"/>
    <col min="14853" max="14857" width="20.54296875" style="55" customWidth="1"/>
    <col min="14858" max="14858" width="17.26953125" style="55" customWidth="1"/>
    <col min="14859" max="14859" width="17.7265625" style="55" customWidth="1"/>
    <col min="14860" max="14860" width="19.7265625" style="55" customWidth="1"/>
    <col min="14861" max="14861" width="20.453125" style="55" customWidth="1"/>
    <col min="14862" max="14862" width="9.453125" style="55" customWidth="1"/>
    <col min="14863" max="14863" width="25.1796875" style="55" customWidth="1"/>
    <col min="14864" max="15104" width="9.1796875" style="55"/>
    <col min="15105" max="15105" width="12.1796875" style="55" customWidth="1"/>
    <col min="15106" max="15106" width="21" style="55" customWidth="1"/>
    <col min="15107" max="15107" width="42.26953125" style="55" customWidth="1"/>
    <col min="15108" max="15108" width="22.54296875" style="55" customWidth="1"/>
    <col min="15109" max="15113" width="20.54296875" style="55" customWidth="1"/>
    <col min="15114" max="15114" width="17.26953125" style="55" customWidth="1"/>
    <col min="15115" max="15115" width="17.7265625" style="55" customWidth="1"/>
    <col min="15116" max="15116" width="19.7265625" style="55" customWidth="1"/>
    <col min="15117" max="15117" width="20.453125" style="55" customWidth="1"/>
    <col min="15118" max="15118" width="9.453125" style="55" customWidth="1"/>
    <col min="15119" max="15119" width="25.1796875" style="55" customWidth="1"/>
    <col min="15120" max="15360" width="9.1796875" style="55"/>
    <col min="15361" max="15361" width="12.1796875" style="55" customWidth="1"/>
    <col min="15362" max="15362" width="21" style="55" customWidth="1"/>
    <col min="15363" max="15363" width="42.26953125" style="55" customWidth="1"/>
    <col min="15364" max="15364" width="22.54296875" style="55" customWidth="1"/>
    <col min="15365" max="15369" width="20.54296875" style="55" customWidth="1"/>
    <col min="15370" max="15370" width="17.26953125" style="55" customWidth="1"/>
    <col min="15371" max="15371" width="17.7265625" style="55" customWidth="1"/>
    <col min="15372" max="15372" width="19.7265625" style="55" customWidth="1"/>
    <col min="15373" max="15373" width="20.453125" style="55" customWidth="1"/>
    <col min="15374" max="15374" width="9.453125" style="55" customWidth="1"/>
    <col min="15375" max="15375" width="25.1796875" style="55" customWidth="1"/>
    <col min="15376" max="15616" width="9.1796875" style="55"/>
    <col min="15617" max="15617" width="12.1796875" style="55" customWidth="1"/>
    <col min="15618" max="15618" width="21" style="55" customWidth="1"/>
    <col min="15619" max="15619" width="42.26953125" style="55" customWidth="1"/>
    <col min="15620" max="15620" width="22.54296875" style="55" customWidth="1"/>
    <col min="15621" max="15625" width="20.54296875" style="55" customWidth="1"/>
    <col min="15626" max="15626" width="17.26953125" style="55" customWidth="1"/>
    <col min="15627" max="15627" width="17.7265625" style="55" customWidth="1"/>
    <col min="15628" max="15628" width="19.7265625" style="55" customWidth="1"/>
    <col min="15629" max="15629" width="20.453125" style="55" customWidth="1"/>
    <col min="15630" max="15630" width="9.453125" style="55" customWidth="1"/>
    <col min="15631" max="15631" width="25.1796875" style="55" customWidth="1"/>
    <col min="15632" max="15872" width="9.1796875" style="55"/>
    <col min="15873" max="15873" width="12.1796875" style="55" customWidth="1"/>
    <col min="15874" max="15874" width="21" style="55" customWidth="1"/>
    <col min="15875" max="15875" width="42.26953125" style="55" customWidth="1"/>
    <col min="15876" max="15876" width="22.54296875" style="55" customWidth="1"/>
    <col min="15877" max="15881" width="20.54296875" style="55" customWidth="1"/>
    <col min="15882" max="15882" width="17.26953125" style="55" customWidth="1"/>
    <col min="15883" max="15883" width="17.7265625" style="55" customWidth="1"/>
    <col min="15884" max="15884" width="19.7265625" style="55" customWidth="1"/>
    <col min="15885" max="15885" width="20.453125" style="55" customWidth="1"/>
    <col min="15886" max="15886" width="9.453125" style="55" customWidth="1"/>
    <col min="15887" max="15887" width="25.1796875" style="55" customWidth="1"/>
    <col min="15888" max="16128" width="9.1796875" style="55"/>
    <col min="16129" max="16129" width="12.1796875" style="55" customWidth="1"/>
    <col min="16130" max="16130" width="21" style="55" customWidth="1"/>
    <col min="16131" max="16131" width="42.26953125" style="55" customWidth="1"/>
    <col min="16132" max="16132" width="22.54296875" style="55" customWidth="1"/>
    <col min="16133" max="16137" width="20.54296875" style="55" customWidth="1"/>
    <col min="16138" max="16138" width="17.26953125" style="55" customWidth="1"/>
    <col min="16139" max="16139" width="17.7265625" style="55" customWidth="1"/>
    <col min="16140" max="16140" width="19.7265625" style="55" customWidth="1"/>
    <col min="16141" max="16141" width="20.453125" style="55" customWidth="1"/>
    <col min="16142" max="16142" width="9.453125" style="55" customWidth="1"/>
    <col min="16143" max="16143" width="25.1796875" style="55" customWidth="1"/>
    <col min="16144" max="16384" width="9.1796875" style="55"/>
  </cols>
  <sheetData>
    <row r="1" spans="2:13" ht="20">
      <c r="B1" s="26" t="str">
        <f>[6]Cover!C22</f>
        <v>Endeavour Energy</v>
      </c>
      <c r="C1" s="219"/>
      <c r="D1" s="219"/>
      <c r="E1" s="219"/>
      <c r="F1" s="219"/>
      <c r="G1" s="219"/>
      <c r="H1" s="219"/>
      <c r="I1" s="219"/>
    </row>
    <row r="2" spans="2:13" ht="20">
      <c r="B2" s="823" t="s">
        <v>359</v>
      </c>
      <c r="C2" s="823"/>
      <c r="D2" s="354"/>
    </row>
    <row r="3" spans="2:13" ht="20">
      <c r="B3" s="26" t="str">
        <f>[6]Cover!C26</f>
        <v>2012-13</v>
      </c>
    </row>
    <row r="4" spans="2:13" ht="20">
      <c r="B4" s="26"/>
    </row>
    <row r="5" spans="2:13" ht="54" customHeight="1">
      <c r="B5" s="667" t="s">
        <v>360</v>
      </c>
      <c r="C5" s="824"/>
      <c r="D5" s="789"/>
    </row>
    <row r="6" spans="2:13" ht="20">
      <c r="B6" s="26"/>
    </row>
    <row r="7" spans="2:13" ht="15.5">
      <c r="B7" s="355" t="s">
        <v>361</v>
      </c>
      <c r="C7" s="356"/>
      <c r="D7" s="356"/>
      <c r="E7" s="357"/>
      <c r="F7" s="357"/>
      <c r="G7" s="358"/>
      <c r="H7" s="358"/>
      <c r="I7" s="358"/>
    </row>
    <row r="8" spans="2:13" ht="15.5">
      <c r="B8" s="355"/>
      <c r="C8" s="356"/>
      <c r="D8" s="356"/>
      <c r="E8" s="357"/>
      <c r="F8" s="357"/>
      <c r="G8" s="358"/>
      <c r="H8" s="358"/>
      <c r="I8" s="358"/>
    </row>
    <row r="9" spans="2:13" ht="40.5" customHeight="1">
      <c r="B9" s="62" t="s">
        <v>105</v>
      </c>
      <c r="C9" s="62" t="s">
        <v>362</v>
      </c>
      <c r="D9" s="63" t="s">
        <v>363</v>
      </c>
      <c r="E9" s="63" t="s">
        <v>364</v>
      </c>
      <c r="F9" s="63" t="s">
        <v>235</v>
      </c>
      <c r="G9" s="734" t="s">
        <v>190</v>
      </c>
      <c r="H9" s="735"/>
      <c r="I9" s="736"/>
      <c r="J9" s="277" t="s">
        <v>189</v>
      </c>
      <c r="K9" s="63" t="s">
        <v>188</v>
      </c>
      <c r="L9" s="62" t="s">
        <v>187</v>
      </c>
      <c r="M9" s="63" t="s">
        <v>365</v>
      </c>
    </row>
    <row r="10" spans="2:13" ht="30" customHeight="1">
      <c r="B10" s="62"/>
      <c r="C10" s="62"/>
      <c r="D10" s="63"/>
      <c r="E10" s="63"/>
      <c r="F10" s="63"/>
      <c r="G10" s="276" t="s">
        <v>275</v>
      </c>
      <c r="H10" s="276" t="s">
        <v>276</v>
      </c>
      <c r="I10" s="279" t="s">
        <v>277</v>
      </c>
      <c r="J10" s="277" t="s">
        <v>97</v>
      </c>
      <c r="K10" s="63"/>
      <c r="L10" s="62"/>
      <c r="M10" s="63"/>
    </row>
    <row r="11" spans="2:13" ht="13">
      <c r="B11" s="359"/>
      <c r="C11" s="359"/>
      <c r="D11" s="35" t="s">
        <v>98</v>
      </c>
      <c r="E11" s="35" t="s">
        <v>98</v>
      </c>
      <c r="F11" s="35" t="s">
        <v>98</v>
      </c>
      <c r="G11" s="35" t="s">
        <v>98</v>
      </c>
      <c r="H11" s="35" t="s">
        <v>98</v>
      </c>
      <c r="I11" s="205"/>
      <c r="J11" s="35" t="s">
        <v>98</v>
      </c>
      <c r="K11" s="35" t="s">
        <v>98</v>
      </c>
      <c r="L11" s="35" t="s">
        <v>98</v>
      </c>
      <c r="M11" s="360"/>
    </row>
    <row r="12" spans="2:13">
      <c r="B12" s="361"/>
      <c r="C12" s="362" t="s">
        <v>475</v>
      </c>
      <c r="D12" s="620"/>
      <c r="E12" s="620"/>
      <c r="F12" s="620"/>
      <c r="G12" s="620"/>
      <c r="H12" s="620"/>
      <c r="I12" s="621" t="e">
        <v>#DIV/0!</v>
      </c>
      <c r="J12" s="620"/>
      <c r="K12" s="620"/>
      <c r="L12" s="622"/>
      <c r="M12" s="529" t="s">
        <v>476</v>
      </c>
    </row>
    <row r="13" spans="2:13">
      <c r="B13" s="361"/>
      <c r="C13" s="362" t="s">
        <v>477</v>
      </c>
      <c r="D13" s="620"/>
      <c r="E13" s="620"/>
      <c r="F13" s="620"/>
      <c r="G13" s="620"/>
      <c r="H13" s="620"/>
      <c r="I13" s="621" t="e">
        <v>#DIV/0!</v>
      </c>
      <c r="J13" s="620"/>
      <c r="K13" s="620"/>
      <c r="L13" s="622"/>
      <c r="M13" s="529" t="s">
        <v>476</v>
      </c>
    </row>
    <row r="14" spans="2:13">
      <c r="B14" s="361"/>
      <c r="C14" s="362" t="s">
        <v>478</v>
      </c>
      <c r="D14" s="620"/>
      <c r="E14" s="620"/>
      <c r="F14" s="620"/>
      <c r="G14" s="620"/>
      <c r="H14" s="620"/>
      <c r="I14" s="621" t="e">
        <v>#DIV/0!</v>
      </c>
      <c r="J14" s="620"/>
      <c r="K14" s="620"/>
      <c r="L14" s="622"/>
      <c r="M14" s="529" t="s">
        <v>476</v>
      </c>
    </row>
    <row r="15" spans="2:13">
      <c r="B15" s="361"/>
      <c r="C15" s="362" t="s">
        <v>479</v>
      </c>
      <c r="D15" s="620"/>
      <c r="E15" s="620"/>
      <c r="F15" s="620"/>
      <c r="G15" s="620"/>
      <c r="H15" s="620"/>
      <c r="I15" s="621" t="e">
        <v>#DIV/0!</v>
      </c>
      <c r="J15" s="620"/>
      <c r="K15" s="620"/>
      <c r="L15" s="622"/>
      <c r="M15" s="529" t="s">
        <v>476</v>
      </c>
    </row>
    <row r="16" spans="2:13">
      <c r="B16" s="361"/>
      <c r="C16" s="362" t="s">
        <v>480</v>
      </c>
      <c r="D16" s="620"/>
      <c r="E16" s="620"/>
      <c r="F16" s="620"/>
      <c r="G16" s="620"/>
      <c r="H16" s="620"/>
      <c r="I16" s="621" t="e">
        <v>#DIV/0!</v>
      </c>
      <c r="J16" s="620"/>
      <c r="K16" s="620"/>
      <c r="L16" s="622"/>
      <c r="M16" s="529" t="s">
        <v>481</v>
      </c>
    </row>
    <row r="17" spans="2:13">
      <c r="B17" s="361"/>
      <c r="C17" s="362" t="s">
        <v>482</v>
      </c>
      <c r="D17" s="620"/>
      <c r="E17" s="620"/>
      <c r="F17" s="620"/>
      <c r="G17" s="620"/>
      <c r="H17" s="620"/>
      <c r="I17" s="621" t="e">
        <v>#DIV/0!</v>
      </c>
      <c r="J17" s="620"/>
      <c r="K17" s="620"/>
      <c r="L17" s="622"/>
      <c r="M17" s="529" t="s">
        <v>476</v>
      </c>
    </row>
    <row r="18" spans="2:13">
      <c r="B18" s="361"/>
      <c r="C18" s="362" t="s">
        <v>483</v>
      </c>
      <c r="D18" s="620"/>
      <c r="E18" s="620"/>
      <c r="F18" s="620"/>
      <c r="G18" s="620"/>
      <c r="H18" s="620"/>
      <c r="I18" s="621" t="e">
        <v>#DIV/0!</v>
      </c>
      <c r="J18" s="620"/>
      <c r="K18" s="620"/>
      <c r="L18" s="622"/>
      <c r="M18" s="529" t="s">
        <v>476</v>
      </c>
    </row>
    <row r="19" spans="2:13">
      <c r="B19" s="361"/>
      <c r="C19" s="362" t="s">
        <v>484</v>
      </c>
      <c r="D19" s="620"/>
      <c r="E19" s="620"/>
      <c r="F19" s="620"/>
      <c r="G19" s="620"/>
      <c r="H19" s="620"/>
      <c r="I19" s="621" t="e">
        <v>#DIV/0!</v>
      </c>
      <c r="J19" s="620"/>
      <c r="K19" s="620"/>
      <c r="L19" s="622"/>
      <c r="M19" s="529" t="s">
        <v>481</v>
      </c>
    </row>
    <row r="20" spans="2:13">
      <c r="B20" s="361"/>
      <c r="C20" s="362" t="s">
        <v>485</v>
      </c>
      <c r="D20" s="620"/>
      <c r="E20" s="620"/>
      <c r="F20" s="620"/>
      <c r="G20" s="620"/>
      <c r="H20" s="620"/>
      <c r="I20" s="621" t="e">
        <v>#DIV/0!</v>
      </c>
      <c r="J20" s="620"/>
      <c r="K20" s="620"/>
      <c r="L20" s="622"/>
      <c r="M20" s="529" t="s">
        <v>476</v>
      </c>
    </row>
    <row r="21" spans="2:13">
      <c r="B21" s="361"/>
      <c r="C21" s="362" t="s">
        <v>486</v>
      </c>
      <c r="D21" s="620"/>
      <c r="E21" s="620"/>
      <c r="F21" s="620"/>
      <c r="G21" s="620"/>
      <c r="H21" s="620"/>
      <c r="I21" s="621" t="e">
        <v>#DIV/0!</v>
      </c>
      <c r="J21" s="620"/>
      <c r="K21" s="620"/>
      <c r="L21" s="622"/>
      <c r="M21" s="529" t="s">
        <v>476</v>
      </c>
    </row>
    <row r="22" spans="2:13">
      <c r="B22" s="361"/>
      <c r="C22" s="362" t="s">
        <v>487</v>
      </c>
      <c r="D22" s="620"/>
      <c r="E22" s="620"/>
      <c r="F22" s="620"/>
      <c r="G22" s="620"/>
      <c r="H22" s="620"/>
      <c r="I22" s="621" t="e">
        <v>#DIV/0!</v>
      </c>
      <c r="J22" s="620"/>
      <c r="K22" s="620"/>
      <c r="L22" s="622"/>
      <c r="M22" s="529" t="s">
        <v>476</v>
      </c>
    </row>
    <row r="23" spans="2:13">
      <c r="B23" s="361"/>
      <c r="C23" s="362" t="s">
        <v>488</v>
      </c>
      <c r="D23" s="620"/>
      <c r="E23" s="620"/>
      <c r="F23" s="620"/>
      <c r="G23" s="620"/>
      <c r="H23" s="620"/>
      <c r="I23" s="621" t="e">
        <v>#DIV/0!</v>
      </c>
      <c r="J23" s="620"/>
      <c r="K23" s="620"/>
      <c r="L23" s="622"/>
      <c r="M23" s="529" t="s">
        <v>476</v>
      </c>
    </row>
    <row r="24" spans="2:13">
      <c r="B24" s="361"/>
      <c r="C24" s="362" t="s">
        <v>489</v>
      </c>
      <c r="D24" s="620"/>
      <c r="E24" s="620"/>
      <c r="F24" s="620"/>
      <c r="G24" s="620"/>
      <c r="H24" s="620"/>
      <c r="I24" s="621" t="e">
        <v>#DIV/0!</v>
      </c>
      <c r="J24" s="620"/>
      <c r="K24" s="620"/>
      <c r="L24" s="622"/>
      <c r="M24" s="529" t="s">
        <v>476</v>
      </c>
    </row>
    <row r="25" spans="2:13">
      <c r="B25" s="361"/>
      <c r="C25" s="362" t="s">
        <v>490</v>
      </c>
      <c r="D25" s="620"/>
      <c r="E25" s="620"/>
      <c r="F25" s="620"/>
      <c r="G25" s="620"/>
      <c r="H25" s="620"/>
      <c r="I25" s="621" t="e">
        <v>#DIV/0!</v>
      </c>
      <c r="J25" s="620"/>
      <c r="K25" s="620"/>
      <c r="L25" s="622"/>
      <c r="M25" s="529" t="s">
        <v>481</v>
      </c>
    </row>
    <row r="26" spans="2:13">
      <c r="B26" s="361"/>
      <c r="C26" s="362" t="s">
        <v>491</v>
      </c>
      <c r="D26" s="620"/>
      <c r="E26" s="620"/>
      <c r="F26" s="620"/>
      <c r="G26" s="620"/>
      <c r="H26" s="620"/>
      <c r="I26" s="621" t="e">
        <v>#DIV/0!</v>
      </c>
      <c r="J26" s="620"/>
      <c r="K26" s="620"/>
      <c r="L26" s="622"/>
      <c r="M26" s="529" t="s">
        <v>476</v>
      </c>
    </row>
    <row r="27" spans="2:13">
      <c r="B27" s="361"/>
      <c r="C27" s="362" t="s">
        <v>492</v>
      </c>
      <c r="D27" s="620"/>
      <c r="E27" s="620"/>
      <c r="F27" s="620"/>
      <c r="G27" s="620"/>
      <c r="H27" s="620"/>
      <c r="I27" s="621" t="e">
        <v>#DIV/0!</v>
      </c>
      <c r="J27" s="620"/>
      <c r="K27" s="620"/>
      <c r="L27" s="622"/>
      <c r="M27" s="529" t="s">
        <v>476</v>
      </c>
    </row>
    <row r="28" spans="2:13">
      <c r="B28" s="361"/>
      <c r="C28" s="362" t="s">
        <v>493</v>
      </c>
      <c r="D28" s="620"/>
      <c r="E28" s="620"/>
      <c r="F28" s="620"/>
      <c r="G28" s="620"/>
      <c r="H28" s="620"/>
      <c r="I28" s="621" t="e">
        <v>#DIV/0!</v>
      </c>
      <c r="J28" s="620"/>
      <c r="K28" s="620"/>
      <c r="L28" s="622"/>
      <c r="M28" s="529" t="s">
        <v>476</v>
      </c>
    </row>
    <row r="29" spans="2:13">
      <c r="B29" s="361"/>
      <c r="C29" s="362" t="s">
        <v>494</v>
      </c>
      <c r="D29" s="620"/>
      <c r="E29" s="620"/>
      <c r="F29" s="620"/>
      <c r="G29" s="620"/>
      <c r="H29" s="620"/>
      <c r="I29" s="621" t="e">
        <v>#DIV/0!</v>
      </c>
      <c r="J29" s="620"/>
      <c r="K29" s="620"/>
      <c r="L29" s="622"/>
      <c r="M29" s="529" t="s">
        <v>481</v>
      </c>
    </row>
    <row r="30" spans="2:13">
      <c r="B30" s="361"/>
      <c r="C30" s="362" t="s">
        <v>495</v>
      </c>
      <c r="D30" s="620"/>
      <c r="E30" s="620"/>
      <c r="F30" s="620"/>
      <c r="G30" s="620"/>
      <c r="H30" s="620"/>
      <c r="I30" s="621" t="e">
        <v>#DIV/0!</v>
      </c>
      <c r="J30" s="620"/>
      <c r="K30" s="620"/>
      <c r="L30" s="622"/>
      <c r="M30" s="529" t="s">
        <v>481</v>
      </c>
    </row>
    <row r="31" spans="2:13">
      <c r="B31" s="361"/>
      <c r="C31" s="362" t="s">
        <v>496</v>
      </c>
      <c r="D31" s="620"/>
      <c r="E31" s="620"/>
      <c r="F31" s="620"/>
      <c r="G31" s="620"/>
      <c r="H31" s="620"/>
      <c r="I31" s="621" t="e">
        <v>#DIV/0!</v>
      </c>
      <c r="J31" s="620"/>
      <c r="K31" s="620"/>
      <c r="L31" s="622"/>
      <c r="M31" s="529" t="s">
        <v>481</v>
      </c>
    </row>
    <row r="32" spans="2:13">
      <c r="B32" s="361"/>
      <c r="C32" s="362" t="s">
        <v>497</v>
      </c>
      <c r="D32" s="620"/>
      <c r="E32" s="620"/>
      <c r="F32" s="620"/>
      <c r="G32" s="620"/>
      <c r="H32" s="620"/>
      <c r="I32" s="621" t="e">
        <v>#DIV/0!</v>
      </c>
      <c r="J32" s="620"/>
      <c r="K32" s="620"/>
      <c r="L32" s="622"/>
      <c r="M32" s="529" t="s">
        <v>476</v>
      </c>
    </row>
    <row r="33" spans="2:13">
      <c r="B33" s="361"/>
      <c r="C33" s="362" t="s">
        <v>498</v>
      </c>
      <c r="D33" s="620"/>
      <c r="E33" s="620"/>
      <c r="F33" s="620"/>
      <c r="G33" s="620"/>
      <c r="H33" s="620"/>
      <c r="I33" s="621" t="e">
        <v>#DIV/0!</v>
      </c>
      <c r="J33" s="620"/>
      <c r="K33" s="620"/>
      <c r="L33" s="622"/>
      <c r="M33" s="529" t="s">
        <v>476</v>
      </c>
    </row>
    <row r="34" spans="2:13">
      <c r="B34" s="361"/>
      <c r="C34" s="362" t="s">
        <v>499</v>
      </c>
      <c r="D34" s="620"/>
      <c r="E34" s="620"/>
      <c r="F34" s="620"/>
      <c r="G34" s="620"/>
      <c r="H34" s="620"/>
      <c r="I34" s="621" t="e">
        <v>#DIV/0!</v>
      </c>
      <c r="J34" s="620"/>
      <c r="K34" s="620"/>
      <c r="L34" s="622"/>
      <c r="M34" s="529" t="s">
        <v>476</v>
      </c>
    </row>
    <row r="35" spans="2:13">
      <c r="B35" s="361"/>
      <c r="C35" s="362" t="s">
        <v>500</v>
      </c>
      <c r="D35" s="620"/>
      <c r="E35" s="620"/>
      <c r="F35" s="620"/>
      <c r="G35" s="620"/>
      <c r="H35" s="620"/>
      <c r="I35" s="621" t="e">
        <v>#DIV/0!</v>
      </c>
      <c r="J35" s="620"/>
      <c r="K35" s="620"/>
      <c r="L35" s="622"/>
      <c r="M35" s="529" t="s">
        <v>476</v>
      </c>
    </row>
    <row r="36" spans="2:13">
      <c r="B36" s="361"/>
      <c r="C36" s="362" t="s">
        <v>501</v>
      </c>
      <c r="D36" s="620"/>
      <c r="E36" s="620"/>
      <c r="F36" s="620"/>
      <c r="G36" s="620"/>
      <c r="H36" s="620"/>
      <c r="I36" s="621" t="e">
        <v>#DIV/0!</v>
      </c>
      <c r="J36" s="620"/>
      <c r="K36" s="620"/>
      <c r="L36" s="622"/>
      <c r="M36" s="529" t="s">
        <v>476</v>
      </c>
    </row>
    <row r="37" spans="2:13">
      <c r="B37" s="361"/>
      <c r="C37" s="362" t="s">
        <v>502</v>
      </c>
      <c r="D37" s="620"/>
      <c r="E37" s="620"/>
      <c r="F37" s="620"/>
      <c r="G37" s="620"/>
      <c r="H37" s="620"/>
      <c r="I37" s="621" t="e">
        <v>#DIV/0!</v>
      </c>
      <c r="J37" s="620"/>
      <c r="K37" s="620"/>
      <c r="L37" s="622"/>
      <c r="M37" s="529" t="s">
        <v>503</v>
      </c>
    </row>
    <row r="38" spans="2:13">
      <c r="B38" s="361"/>
      <c r="C38" s="362" t="s">
        <v>504</v>
      </c>
      <c r="D38" s="620"/>
      <c r="E38" s="620"/>
      <c r="F38" s="620"/>
      <c r="G38" s="620"/>
      <c r="H38" s="620"/>
      <c r="I38" s="621" t="e">
        <v>#DIV/0!</v>
      </c>
      <c r="J38" s="620"/>
      <c r="K38" s="620"/>
      <c r="L38" s="622"/>
      <c r="M38" s="529" t="s">
        <v>503</v>
      </c>
    </row>
    <row r="39" spans="2:13">
      <c r="B39" s="361"/>
      <c r="C39" s="362" t="s">
        <v>505</v>
      </c>
      <c r="D39" s="620"/>
      <c r="E39" s="620"/>
      <c r="F39" s="620"/>
      <c r="G39" s="620"/>
      <c r="H39" s="620"/>
      <c r="I39" s="621" t="e">
        <v>#DIV/0!</v>
      </c>
      <c r="J39" s="620"/>
      <c r="K39" s="620"/>
      <c r="L39" s="622"/>
      <c r="M39" s="529" t="s">
        <v>503</v>
      </c>
    </row>
    <row r="40" spans="2:13">
      <c r="B40" s="361"/>
      <c r="C40" s="362" t="s">
        <v>506</v>
      </c>
      <c r="D40" s="620"/>
      <c r="E40" s="620"/>
      <c r="F40" s="620"/>
      <c r="G40" s="620"/>
      <c r="H40" s="620"/>
      <c r="I40" s="621" t="e">
        <v>#DIV/0!</v>
      </c>
      <c r="J40" s="620"/>
      <c r="K40" s="620"/>
      <c r="L40" s="622"/>
      <c r="M40" s="529" t="s">
        <v>476</v>
      </c>
    </row>
    <row r="41" spans="2:13">
      <c r="B41" s="361"/>
      <c r="C41" s="362" t="s">
        <v>507</v>
      </c>
      <c r="D41" s="620"/>
      <c r="E41" s="620"/>
      <c r="F41" s="620"/>
      <c r="G41" s="620"/>
      <c r="H41" s="620"/>
      <c r="I41" s="621" t="e">
        <v>#DIV/0!</v>
      </c>
      <c r="J41" s="620"/>
      <c r="K41" s="620"/>
      <c r="L41" s="622"/>
      <c r="M41" s="529" t="s">
        <v>476</v>
      </c>
    </row>
    <row r="42" spans="2:13">
      <c r="B42" s="361"/>
      <c r="C42" s="362" t="s">
        <v>508</v>
      </c>
      <c r="D42" s="620"/>
      <c r="E42" s="620"/>
      <c r="F42" s="620"/>
      <c r="G42" s="620"/>
      <c r="H42" s="620"/>
      <c r="I42" s="621" t="e">
        <v>#DIV/0!</v>
      </c>
      <c r="J42" s="620"/>
      <c r="K42" s="620"/>
      <c r="L42" s="622"/>
      <c r="M42" s="529" t="s">
        <v>476</v>
      </c>
    </row>
    <row r="43" spans="2:13">
      <c r="B43" s="361"/>
      <c r="C43" s="362" t="s">
        <v>509</v>
      </c>
      <c r="D43" s="620"/>
      <c r="E43" s="620"/>
      <c r="F43" s="620"/>
      <c r="G43" s="620"/>
      <c r="H43" s="620"/>
      <c r="I43" s="621" t="e">
        <v>#DIV/0!</v>
      </c>
      <c r="J43" s="620"/>
      <c r="K43" s="620"/>
      <c r="L43" s="622"/>
      <c r="M43" s="529" t="s">
        <v>476</v>
      </c>
    </row>
    <row r="44" spans="2:13">
      <c r="B44" s="361"/>
      <c r="C44" s="362" t="s">
        <v>510</v>
      </c>
      <c r="D44" s="620"/>
      <c r="E44" s="620"/>
      <c r="F44" s="620"/>
      <c r="G44" s="620"/>
      <c r="H44" s="620"/>
      <c r="I44" s="621" t="e">
        <v>#DIV/0!</v>
      </c>
      <c r="J44" s="620"/>
      <c r="K44" s="620"/>
      <c r="L44" s="622"/>
      <c r="M44" s="529" t="s">
        <v>476</v>
      </c>
    </row>
    <row r="45" spans="2:13">
      <c r="B45" s="361"/>
      <c r="C45" s="362" t="s">
        <v>511</v>
      </c>
      <c r="D45" s="620"/>
      <c r="E45" s="620"/>
      <c r="F45" s="620"/>
      <c r="G45" s="620"/>
      <c r="H45" s="620"/>
      <c r="I45" s="621" t="e">
        <v>#DIV/0!</v>
      </c>
      <c r="J45" s="620"/>
      <c r="K45" s="620"/>
      <c r="L45" s="622"/>
      <c r="M45" s="529" t="s">
        <v>476</v>
      </c>
    </row>
    <row r="46" spans="2:13">
      <c r="B46" s="361"/>
      <c r="C46" s="362" t="s">
        <v>512</v>
      </c>
      <c r="D46" s="620"/>
      <c r="E46" s="620"/>
      <c r="F46" s="620"/>
      <c r="G46" s="620"/>
      <c r="H46" s="620"/>
      <c r="I46" s="621" t="e">
        <v>#DIV/0!</v>
      </c>
      <c r="J46" s="620"/>
      <c r="K46" s="620"/>
      <c r="L46" s="622"/>
      <c r="M46" s="529" t="s">
        <v>476</v>
      </c>
    </row>
    <row r="47" spans="2:13">
      <c r="B47" s="361"/>
      <c r="C47" s="362" t="s">
        <v>513</v>
      </c>
      <c r="D47" s="620"/>
      <c r="E47" s="620"/>
      <c r="F47" s="620"/>
      <c r="G47" s="620"/>
      <c r="H47" s="620"/>
      <c r="I47" s="621" t="e">
        <v>#DIV/0!</v>
      </c>
      <c r="J47" s="620"/>
      <c r="K47" s="620"/>
      <c r="L47" s="622"/>
      <c r="M47" s="529" t="s">
        <v>476</v>
      </c>
    </row>
    <row r="48" spans="2:13">
      <c r="B48" s="361"/>
      <c r="C48" s="362" t="s">
        <v>514</v>
      </c>
      <c r="D48" s="620"/>
      <c r="E48" s="620"/>
      <c r="F48" s="620"/>
      <c r="G48" s="620"/>
      <c r="H48" s="620"/>
      <c r="I48" s="621" t="e">
        <v>#DIV/0!</v>
      </c>
      <c r="J48" s="620"/>
      <c r="K48" s="620"/>
      <c r="L48" s="622"/>
      <c r="M48" s="529" t="s">
        <v>476</v>
      </c>
    </row>
    <row r="49" spans="2:13">
      <c r="B49" s="361"/>
      <c r="C49" s="362" t="s">
        <v>515</v>
      </c>
      <c r="D49" s="620"/>
      <c r="E49" s="620"/>
      <c r="F49" s="620"/>
      <c r="G49" s="620"/>
      <c r="H49" s="620"/>
      <c r="I49" s="621" t="e">
        <v>#DIV/0!</v>
      </c>
      <c r="J49" s="620"/>
      <c r="K49" s="620"/>
      <c r="L49" s="622"/>
      <c r="M49" s="529" t="s">
        <v>476</v>
      </c>
    </row>
    <row r="50" spans="2:13">
      <c r="B50" s="361"/>
      <c r="C50" s="362" t="s">
        <v>516</v>
      </c>
      <c r="D50" s="620"/>
      <c r="E50" s="620"/>
      <c r="F50" s="620"/>
      <c r="G50" s="620"/>
      <c r="H50" s="620"/>
      <c r="I50" s="621" t="e">
        <v>#DIV/0!</v>
      </c>
      <c r="J50" s="620"/>
      <c r="K50" s="620"/>
      <c r="L50" s="622"/>
      <c r="M50" s="529" t="s">
        <v>476</v>
      </c>
    </row>
    <row r="51" spans="2:13">
      <c r="B51" s="361"/>
      <c r="C51" s="362" t="s">
        <v>517</v>
      </c>
      <c r="D51" s="620"/>
      <c r="E51" s="620"/>
      <c r="F51" s="620"/>
      <c r="G51" s="620"/>
      <c r="H51" s="620"/>
      <c r="I51" s="621" t="e">
        <v>#DIV/0!</v>
      </c>
      <c r="J51" s="620"/>
      <c r="K51" s="620"/>
      <c r="L51" s="622"/>
      <c r="M51" s="529" t="s">
        <v>476</v>
      </c>
    </row>
    <row r="52" spans="2:13">
      <c r="B52" s="361"/>
      <c r="C52" s="362" t="s">
        <v>518</v>
      </c>
      <c r="D52" s="620"/>
      <c r="E52" s="620"/>
      <c r="F52" s="620"/>
      <c r="G52" s="620"/>
      <c r="H52" s="620"/>
      <c r="I52" s="621" t="e">
        <v>#DIV/0!</v>
      </c>
      <c r="J52" s="620"/>
      <c r="K52" s="620"/>
      <c r="L52" s="622"/>
      <c r="M52" s="529" t="s">
        <v>476</v>
      </c>
    </row>
    <row r="53" spans="2:13">
      <c r="B53" s="361"/>
      <c r="C53" s="362" t="s">
        <v>519</v>
      </c>
      <c r="D53" s="620"/>
      <c r="E53" s="620"/>
      <c r="F53" s="620"/>
      <c r="G53" s="620"/>
      <c r="H53" s="620"/>
      <c r="I53" s="621" t="e">
        <v>#DIV/0!</v>
      </c>
      <c r="J53" s="620"/>
      <c r="K53" s="620"/>
      <c r="L53" s="622"/>
      <c r="M53" s="529" t="s">
        <v>476</v>
      </c>
    </row>
    <row r="54" spans="2:13">
      <c r="B54" s="361"/>
      <c r="C54" s="362" t="s">
        <v>520</v>
      </c>
      <c r="D54" s="620"/>
      <c r="E54" s="620"/>
      <c r="F54" s="620"/>
      <c r="G54" s="620"/>
      <c r="H54" s="620"/>
      <c r="I54" s="621" t="e">
        <v>#DIV/0!</v>
      </c>
      <c r="J54" s="620"/>
      <c r="K54" s="620"/>
      <c r="L54" s="622"/>
      <c r="M54" s="529" t="s">
        <v>476</v>
      </c>
    </row>
    <row r="55" spans="2:13">
      <c r="B55" s="361"/>
      <c r="C55" s="362" t="s">
        <v>521</v>
      </c>
      <c r="D55" s="620"/>
      <c r="E55" s="620"/>
      <c r="F55" s="620"/>
      <c r="G55" s="620"/>
      <c r="H55" s="620"/>
      <c r="I55" s="621" t="e">
        <v>#DIV/0!</v>
      </c>
      <c r="J55" s="620"/>
      <c r="K55" s="620"/>
      <c r="L55" s="622"/>
      <c r="M55" s="529" t="s">
        <v>476</v>
      </c>
    </row>
    <row r="56" spans="2:13">
      <c r="B56" s="361"/>
      <c r="C56" s="362" t="s">
        <v>522</v>
      </c>
      <c r="D56" s="620"/>
      <c r="E56" s="620"/>
      <c r="F56" s="620"/>
      <c r="G56" s="620"/>
      <c r="H56" s="620"/>
      <c r="I56" s="621" t="e">
        <v>#DIV/0!</v>
      </c>
      <c r="J56" s="620"/>
      <c r="K56" s="620"/>
      <c r="L56" s="622"/>
      <c r="M56" s="529" t="s">
        <v>476</v>
      </c>
    </row>
    <row r="57" spans="2:13">
      <c r="B57" s="361"/>
      <c r="C57" s="362" t="s">
        <v>523</v>
      </c>
      <c r="D57" s="620"/>
      <c r="E57" s="620"/>
      <c r="F57" s="620"/>
      <c r="G57" s="620"/>
      <c r="H57" s="620"/>
      <c r="I57" s="621" t="e">
        <v>#DIV/0!</v>
      </c>
      <c r="J57" s="620"/>
      <c r="K57" s="620"/>
      <c r="L57" s="622"/>
      <c r="M57" s="529" t="s">
        <v>476</v>
      </c>
    </row>
    <row r="58" spans="2:13">
      <c r="B58" s="361"/>
      <c r="C58" s="362" t="s">
        <v>524</v>
      </c>
      <c r="D58" s="620"/>
      <c r="E58" s="620"/>
      <c r="F58" s="620"/>
      <c r="G58" s="620"/>
      <c r="H58" s="620"/>
      <c r="I58" s="621" t="e">
        <v>#DIV/0!</v>
      </c>
      <c r="J58" s="620"/>
      <c r="K58" s="620"/>
      <c r="L58" s="622"/>
      <c r="M58" s="529" t="s">
        <v>476</v>
      </c>
    </row>
    <row r="59" spans="2:13">
      <c r="B59" s="361"/>
      <c r="C59" s="362" t="s">
        <v>525</v>
      </c>
      <c r="D59" s="620"/>
      <c r="E59" s="620"/>
      <c r="F59" s="620"/>
      <c r="G59" s="620"/>
      <c r="H59" s="620"/>
      <c r="I59" s="621" t="e">
        <v>#DIV/0!</v>
      </c>
      <c r="J59" s="620"/>
      <c r="K59" s="620"/>
      <c r="L59" s="622"/>
      <c r="M59" s="529" t="s">
        <v>476</v>
      </c>
    </row>
    <row r="60" spans="2:13">
      <c r="B60" s="361"/>
      <c r="C60" s="362" t="s">
        <v>526</v>
      </c>
      <c r="D60" s="620"/>
      <c r="E60" s="620"/>
      <c r="F60" s="620"/>
      <c r="G60" s="620"/>
      <c r="H60" s="620"/>
      <c r="I60" s="621" t="e">
        <v>#DIV/0!</v>
      </c>
      <c r="J60" s="620"/>
      <c r="K60" s="620"/>
      <c r="L60" s="622"/>
      <c r="M60" s="529" t="s">
        <v>476</v>
      </c>
    </row>
    <row r="61" spans="2:13">
      <c r="B61" s="361"/>
      <c r="C61" s="362" t="s">
        <v>527</v>
      </c>
      <c r="D61" s="620"/>
      <c r="E61" s="620"/>
      <c r="F61" s="620"/>
      <c r="G61" s="620"/>
      <c r="H61" s="620"/>
      <c r="I61" s="621" t="e">
        <v>#DIV/0!</v>
      </c>
      <c r="J61" s="620"/>
      <c r="K61" s="620"/>
      <c r="L61" s="622"/>
      <c r="M61" s="529" t="s">
        <v>476</v>
      </c>
    </row>
    <row r="62" spans="2:13">
      <c r="B62" s="361"/>
      <c r="C62" s="362" t="s">
        <v>528</v>
      </c>
      <c r="D62" s="620"/>
      <c r="E62" s="620"/>
      <c r="F62" s="620"/>
      <c r="G62" s="620"/>
      <c r="H62" s="620"/>
      <c r="I62" s="621" t="e">
        <v>#DIV/0!</v>
      </c>
      <c r="J62" s="620"/>
      <c r="K62" s="620"/>
      <c r="L62" s="622"/>
      <c r="M62" s="529" t="s">
        <v>476</v>
      </c>
    </row>
    <row r="63" spans="2:13">
      <c r="B63" s="361"/>
      <c r="C63" s="362" t="s">
        <v>529</v>
      </c>
      <c r="D63" s="620"/>
      <c r="E63" s="620"/>
      <c r="F63" s="620"/>
      <c r="G63" s="620"/>
      <c r="H63" s="620"/>
      <c r="I63" s="621" t="e">
        <v>#DIV/0!</v>
      </c>
      <c r="J63" s="620"/>
      <c r="K63" s="620"/>
      <c r="L63" s="622"/>
      <c r="M63" s="529" t="s">
        <v>476</v>
      </c>
    </row>
    <row r="64" spans="2:13">
      <c r="B64" s="361"/>
      <c r="C64" s="362" t="s">
        <v>530</v>
      </c>
      <c r="D64" s="620"/>
      <c r="E64" s="620"/>
      <c r="F64" s="620"/>
      <c r="G64" s="620"/>
      <c r="H64" s="620"/>
      <c r="I64" s="621" t="e">
        <v>#DIV/0!</v>
      </c>
      <c r="J64" s="620"/>
      <c r="K64" s="620"/>
      <c r="L64" s="622"/>
      <c r="M64" s="529" t="s">
        <v>476</v>
      </c>
    </row>
    <row r="65" spans="2:13">
      <c r="B65" s="361"/>
      <c r="C65" s="362" t="s">
        <v>531</v>
      </c>
      <c r="D65" s="620"/>
      <c r="E65" s="620"/>
      <c r="F65" s="620"/>
      <c r="G65" s="620"/>
      <c r="H65" s="620"/>
      <c r="I65" s="621" t="e">
        <v>#DIV/0!</v>
      </c>
      <c r="J65" s="620"/>
      <c r="K65" s="620"/>
      <c r="L65" s="622"/>
      <c r="M65" s="529" t="s">
        <v>476</v>
      </c>
    </row>
    <row r="66" spans="2:13">
      <c r="B66" s="361"/>
      <c r="C66" s="362" t="s">
        <v>532</v>
      </c>
      <c r="D66" s="620"/>
      <c r="E66" s="620"/>
      <c r="F66" s="620"/>
      <c r="G66" s="620"/>
      <c r="H66" s="620"/>
      <c r="I66" s="621" t="e">
        <v>#DIV/0!</v>
      </c>
      <c r="J66" s="620"/>
      <c r="K66" s="620"/>
      <c r="L66" s="622"/>
      <c r="M66" s="529" t="s">
        <v>476</v>
      </c>
    </row>
    <row r="67" spans="2:13">
      <c r="B67" s="361"/>
      <c r="C67" s="362" t="s">
        <v>533</v>
      </c>
      <c r="D67" s="620"/>
      <c r="E67" s="620"/>
      <c r="F67" s="620"/>
      <c r="G67" s="620"/>
      <c r="H67" s="620"/>
      <c r="I67" s="621" t="e">
        <v>#DIV/0!</v>
      </c>
      <c r="J67" s="620"/>
      <c r="K67" s="620"/>
      <c r="L67" s="622"/>
      <c r="M67" s="529" t="s">
        <v>476</v>
      </c>
    </row>
    <row r="68" spans="2:13">
      <c r="B68" s="361"/>
      <c r="C68" s="362" t="s">
        <v>534</v>
      </c>
      <c r="D68" s="620"/>
      <c r="E68" s="620"/>
      <c r="F68" s="620"/>
      <c r="G68" s="620"/>
      <c r="H68" s="620"/>
      <c r="I68" s="621" t="e">
        <v>#DIV/0!</v>
      </c>
      <c r="J68" s="620"/>
      <c r="K68" s="620"/>
      <c r="L68" s="622"/>
      <c r="M68" s="529" t="s">
        <v>476</v>
      </c>
    </row>
    <row r="69" spans="2:13">
      <c r="B69" s="361"/>
      <c r="C69" s="362" t="s">
        <v>535</v>
      </c>
      <c r="D69" s="620"/>
      <c r="E69" s="620"/>
      <c r="F69" s="620"/>
      <c r="G69" s="620"/>
      <c r="H69" s="620"/>
      <c r="I69" s="621" t="e">
        <v>#DIV/0!</v>
      </c>
      <c r="J69" s="620"/>
      <c r="K69" s="620"/>
      <c r="L69" s="622"/>
      <c r="M69" s="529" t="s">
        <v>476</v>
      </c>
    </row>
    <row r="70" spans="2:13">
      <c r="B70" s="361"/>
      <c r="C70" s="362" t="s">
        <v>536</v>
      </c>
      <c r="D70" s="620"/>
      <c r="E70" s="620"/>
      <c r="F70" s="620"/>
      <c r="G70" s="620"/>
      <c r="H70" s="620"/>
      <c r="I70" s="621" t="e">
        <v>#DIV/0!</v>
      </c>
      <c r="J70" s="620"/>
      <c r="K70" s="620"/>
      <c r="L70" s="622"/>
      <c r="M70" s="529" t="s">
        <v>476</v>
      </c>
    </row>
    <row r="71" spans="2:13">
      <c r="B71" s="361"/>
      <c r="C71" s="362" t="s">
        <v>537</v>
      </c>
      <c r="D71" s="620"/>
      <c r="E71" s="620"/>
      <c r="F71" s="620"/>
      <c r="G71" s="620"/>
      <c r="H71" s="620"/>
      <c r="I71" s="621" t="e">
        <v>#DIV/0!</v>
      </c>
      <c r="J71" s="620"/>
      <c r="K71" s="620"/>
      <c r="L71" s="622"/>
      <c r="M71" s="529" t="s">
        <v>476</v>
      </c>
    </row>
    <row r="72" spans="2:13">
      <c r="B72" s="361"/>
      <c r="C72" s="362" t="s">
        <v>538</v>
      </c>
      <c r="D72" s="620"/>
      <c r="E72" s="620"/>
      <c r="F72" s="620"/>
      <c r="G72" s="620"/>
      <c r="H72" s="620"/>
      <c r="I72" s="621" t="e">
        <v>#DIV/0!</v>
      </c>
      <c r="J72" s="620"/>
      <c r="K72" s="620"/>
      <c r="L72" s="622"/>
      <c r="M72" s="529" t="s">
        <v>476</v>
      </c>
    </row>
    <row r="73" spans="2:13">
      <c r="B73" s="361"/>
      <c r="C73" s="362" t="s">
        <v>539</v>
      </c>
      <c r="D73" s="620"/>
      <c r="E73" s="620"/>
      <c r="F73" s="620"/>
      <c r="G73" s="620"/>
      <c r="H73" s="620"/>
      <c r="I73" s="621" t="e">
        <v>#DIV/0!</v>
      </c>
      <c r="J73" s="620"/>
      <c r="K73" s="620"/>
      <c r="L73" s="622"/>
      <c r="M73" s="529" t="s">
        <v>476</v>
      </c>
    </row>
    <row r="74" spans="2:13">
      <c r="B74" s="361"/>
      <c r="C74" s="362" t="s">
        <v>540</v>
      </c>
      <c r="D74" s="620"/>
      <c r="E74" s="620"/>
      <c r="F74" s="620"/>
      <c r="G74" s="620"/>
      <c r="H74" s="620"/>
      <c r="I74" s="621" t="e">
        <v>#DIV/0!</v>
      </c>
      <c r="J74" s="620"/>
      <c r="K74" s="620"/>
      <c r="L74" s="622"/>
      <c r="M74" s="529" t="s">
        <v>476</v>
      </c>
    </row>
    <row r="75" spans="2:13">
      <c r="B75" s="361"/>
      <c r="C75" s="362" t="s">
        <v>541</v>
      </c>
      <c r="D75" s="620"/>
      <c r="E75" s="620"/>
      <c r="F75" s="620"/>
      <c r="G75" s="620"/>
      <c r="H75" s="620"/>
      <c r="I75" s="621" t="e">
        <v>#DIV/0!</v>
      </c>
      <c r="J75" s="620"/>
      <c r="K75" s="620"/>
      <c r="L75" s="622"/>
      <c r="M75" s="529" t="s">
        <v>476</v>
      </c>
    </row>
    <row r="76" spans="2:13">
      <c r="B76" s="361"/>
      <c r="C76" s="362" t="s">
        <v>542</v>
      </c>
      <c r="D76" s="620"/>
      <c r="E76" s="620"/>
      <c r="F76" s="620"/>
      <c r="G76" s="620"/>
      <c r="H76" s="620"/>
      <c r="I76" s="621" t="e">
        <v>#DIV/0!</v>
      </c>
      <c r="J76" s="620"/>
      <c r="K76" s="620"/>
      <c r="L76" s="622"/>
      <c r="M76" s="529" t="s">
        <v>476</v>
      </c>
    </row>
    <row r="77" spans="2:13">
      <c r="B77" s="361"/>
      <c r="C77" s="362" t="s">
        <v>543</v>
      </c>
      <c r="D77" s="620"/>
      <c r="E77" s="620"/>
      <c r="F77" s="620"/>
      <c r="G77" s="620"/>
      <c r="H77" s="620"/>
      <c r="I77" s="621" t="e">
        <v>#DIV/0!</v>
      </c>
      <c r="J77" s="620"/>
      <c r="K77" s="620"/>
      <c r="L77" s="622"/>
      <c r="M77" s="529" t="s">
        <v>476</v>
      </c>
    </row>
    <row r="78" spans="2:13">
      <c r="B78" s="361"/>
      <c r="C78" s="362" t="s">
        <v>544</v>
      </c>
      <c r="D78" s="620"/>
      <c r="E78" s="620"/>
      <c r="F78" s="620"/>
      <c r="G78" s="620"/>
      <c r="H78" s="620"/>
      <c r="I78" s="621" t="e">
        <v>#DIV/0!</v>
      </c>
      <c r="J78" s="620"/>
      <c r="K78" s="620"/>
      <c r="L78" s="622"/>
      <c r="M78" s="529" t="s">
        <v>476</v>
      </c>
    </row>
    <row r="79" spans="2:13">
      <c r="B79" s="361"/>
      <c r="C79" s="362" t="s">
        <v>545</v>
      </c>
      <c r="D79" s="620"/>
      <c r="E79" s="620"/>
      <c r="F79" s="620"/>
      <c r="G79" s="620"/>
      <c r="H79" s="620"/>
      <c r="I79" s="621" t="e">
        <v>#DIV/0!</v>
      </c>
      <c r="J79" s="620"/>
      <c r="K79" s="620"/>
      <c r="L79" s="622"/>
      <c r="M79" s="529" t="s">
        <v>476</v>
      </c>
    </row>
    <row r="80" spans="2:13">
      <c r="B80" s="361"/>
      <c r="C80" s="362" t="s">
        <v>546</v>
      </c>
      <c r="D80" s="620"/>
      <c r="E80" s="620"/>
      <c r="F80" s="620"/>
      <c r="G80" s="620"/>
      <c r="H80" s="620"/>
      <c r="I80" s="621" t="e">
        <v>#DIV/0!</v>
      </c>
      <c r="J80" s="620"/>
      <c r="K80" s="620"/>
      <c r="L80" s="622"/>
      <c r="M80" s="529" t="s">
        <v>476</v>
      </c>
    </row>
    <row r="81" spans="2:13">
      <c r="B81" s="361"/>
      <c r="C81" s="362" t="s">
        <v>547</v>
      </c>
      <c r="D81" s="620"/>
      <c r="E81" s="620"/>
      <c r="F81" s="620"/>
      <c r="G81" s="620"/>
      <c r="H81" s="620"/>
      <c r="I81" s="621" t="e">
        <v>#DIV/0!</v>
      </c>
      <c r="J81" s="620"/>
      <c r="K81" s="620"/>
      <c r="L81" s="622"/>
      <c r="M81" s="529" t="s">
        <v>476</v>
      </c>
    </row>
    <row r="82" spans="2:13">
      <c r="B82" s="361"/>
      <c r="C82" s="362" t="s">
        <v>548</v>
      </c>
      <c r="D82" s="620"/>
      <c r="E82" s="620"/>
      <c r="F82" s="620"/>
      <c r="G82" s="620"/>
      <c r="H82" s="620"/>
      <c r="I82" s="621" t="e">
        <v>#DIV/0!</v>
      </c>
      <c r="J82" s="620"/>
      <c r="K82" s="620"/>
      <c r="L82" s="622"/>
      <c r="M82" s="529" t="s">
        <v>476</v>
      </c>
    </row>
    <row r="83" spans="2:13">
      <c r="B83" s="361"/>
      <c r="C83" s="362" t="s">
        <v>549</v>
      </c>
      <c r="D83" s="620"/>
      <c r="E83" s="620"/>
      <c r="F83" s="620"/>
      <c r="G83" s="620"/>
      <c r="H83" s="620"/>
      <c r="I83" s="621" t="e">
        <v>#DIV/0!</v>
      </c>
      <c r="J83" s="620"/>
      <c r="K83" s="620"/>
      <c r="L83" s="622"/>
      <c r="M83" s="529" t="s">
        <v>476</v>
      </c>
    </row>
    <row r="84" spans="2:13">
      <c r="B84" s="361"/>
      <c r="C84" s="362" t="s">
        <v>550</v>
      </c>
      <c r="D84" s="620"/>
      <c r="E84" s="620"/>
      <c r="F84" s="620"/>
      <c r="G84" s="620"/>
      <c r="H84" s="620"/>
      <c r="I84" s="621" t="e">
        <v>#DIV/0!</v>
      </c>
      <c r="J84" s="620"/>
      <c r="K84" s="620"/>
      <c r="L84" s="622"/>
      <c r="M84" s="529" t="s">
        <v>476</v>
      </c>
    </row>
    <row r="85" spans="2:13">
      <c r="B85" s="361"/>
      <c r="C85" s="362" t="s">
        <v>551</v>
      </c>
      <c r="D85" s="620"/>
      <c r="E85" s="620"/>
      <c r="F85" s="620"/>
      <c r="G85" s="620"/>
      <c r="H85" s="620"/>
      <c r="I85" s="621" t="e">
        <v>#DIV/0!</v>
      </c>
      <c r="J85" s="620"/>
      <c r="K85" s="620"/>
      <c r="L85" s="622"/>
      <c r="M85" s="529" t="s">
        <v>476</v>
      </c>
    </row>
    <row r="86" spans="2:13">
      <c r="B86" s="361"/>
      <c r="C86" s="362" t="s">
        <v>552</v>
      </c>
      <c r="D86" s="620"/>
      <c r="E86" s="620"/>
      <c r="F86" s="620"/>
      <c r="G86" s="620"/>
      <c r="H86" s="620"/>
      <c r="I86" s="621" t="e">
        <v>#DIV/0!</v>
      </c>
      <c r="J86" s="620"/>
      <c r="K86" s="620"/>
      <c r="L86" s="622"/>
      <c r="M86" s="529" t="s">
        <v>476</v>
      </c>
    </row>
    <row r="87" spans="2:13">
      <c r="B87" s="361"/>
      <c r="C87" s="362" t="s">
        <v>553</v>
      </c>
      <c r="D87" s="620"/>
      <c r="E87" s="620"/>
      <c r="F87" s="620"/>
      <c r="G87" s="620"/>
      <c r="H87" s="620"/>
      <c r="I87" s="621" t="e">
        <v>#DIV/0!</v>
      </c>
      <c r="J87" s="620"/>
      <c r="K87" s="620"/>
      <c r="L87" s="622"/>
      <c r="M87" s="529" t="s">
        <v>476</v>
      </c>
    </row>
    <row r="88" spans="2:13">
      <c r="B88" s="361"/>
      <c r="C88" s="362" t="s">
        <v>554</v>
      </c>
      <c r="D88" s="620"/>
      <c r="E88" s="620"/>
      <c r="F88" s="620"/>
      <c r="G88" s="620"/>
      <c r="H88" s="620"/>
      <c r="I88" s="621" t="e">
        <v>#DIV/0!</v>
      </c>
      <c r="J88" s="620"/>
      <c r="K88" s="620"/>
      <c r="L88" s="622"/>
      <c r="M88" s="529" t="s">
        <v>476</v>
      </c>
    </row>
    <row r="89" spans="2:13">
      <c r="B89" s="361"/>
      <c r="C89" s="362" t="s">
        <v>555</v>
      </c>
      <c r="D89" s="620"/>
      <c r="E89" s="620"/>
      <c r="F89" s="620"/>
      <c r="G89" s="620"/>
      <c r="H89" s="620"/>
      <c r="I89" s="621" t="e">
        <v>#DIV/0!</v>
      </c>
      <c r="J89" s="620"/>
      <c r="K89" s="620"/>
      <c r="L89" s="622"/>
      <c r="M89" s="529" t="s">
        <v>476</v>
      </c>
    </row>
    <row r="90" spans="2:13">
      <c r="B90" s="361"/>
      <c r="C90" s="362" t="s">
        <v>556</v>
      </c>
      <c r="D90" s="620"/>
      <c r="E90" s="620"/>
      <c r="F90" s="620"/>
      <c r="G90" s="620"/>
      <c r="H90" s="620"/>
      <c r="I90" s="621" t="e">
        <v>#DIV/0!</v>
      </c>
      <c r="J90" s="620"/>
      <c r="K90" s="620"/>
      <c r="L90" s="622"/>
      <c r="M90" s="529" t="s">
        <v>476</v>
      </c>
    </row>
    <row r="91" spans="2:13">
      <c r="B91" s="361"/>
      <c r="C91" s="362" t="s">
        <v>557</v>
      </c>
      <c r="D91" s="620"/>
      <c r="E91" s="620"/>
      <c r="F91" s="620"/>
      <c r="G91" s="620"/>
      <c r="H91" s="620"/>
      <c r="I91" s="621" t="e">
        <v>#DIV/0!</v>
      </c>
      <c r="J91" s="620"/>
      <c r="K91" s="620"/>
      <c r="L91" s="622"/>
      <c r="M91" s="529" t="s">
        <v>476</v>
      </c>
    </row>
    <row r="92" spans="2:13">
      <c r="B92" s="361"/>
      <c r="C92" s="362" t="s">
        <v>558</v>
      </c>
      <c r="D92" s="620"/>
      <c r="E92" s="620"/>
      <c r="F92" s="620"/>
      <c r="G92" s="620"/>
      <c r="H92" s="620"/>
      <c r="I92" s="621" t="e">
        <v>#DIV/0!</v>
      </c>
      <c r="J92" s="620"/>
      <c r="K92" s="620"/>
      <c r="L92" s="622"/>
      <c r="M92" s="529" t="s">
        <v>476</v>
      </c>
    </row>
    <row r="93" spans="2:13">
      <c r="B93" s="361"/>
      <c r="C93" s="362" t="s">
        <v>559</v>
      </c>
      <c r="D93" s="620"/>
      <c r="E93" s="620"/>
      <c r="F93" s="620"/>
      <c r="G93" s="620"/>
      <c r="H93" s="620"/>
      <c r="I93" s="621" t="e">
        <v>#DIV/0!</v>
      </c>
      <c r="J93" s="620"/>
      <c r="K93" s="620"/>
      <c r="L93" s="622"/>
      <c r="M93" s="529" t="s">
        <v>476</v>
      </c>
    </row>
    <row r="94" spans="2:13">
      <c r="B94" s="361"/>
      <c r="C94" s="362" t="s">
        <v>560</v>
      </c>
      <c r="D94" s="620"/>
      <c r="E94" s="620"/>
      <c r="F94" s="620"/>
      <c r="G94" s="620"/>
      <c r="H94" s="620"/>
      <c r="I94" s="621" t="e">
        <v>#DIV/0!</v>
      </c>
      <c r="J94" s="620"/>
      <c r="K94" s="620"/>
      <c r="L94" s="622"/>
      <c r="M94" s="529" t="s">
        <v>476</v>
      </c>
    </row>
    <row r="95" spans="2:13">
      <c r="B95" s="361"/>
      <c r="C95" s="362" t="s">
        <v>561</v>
      </c>
      <c r="D95" s="620"/>
      <c r="E95" s="620"/>
      <c r="F95" s="620"/>
      <c r="G95" s="620"/>
      <c r="H95" s="620"/>
      <c r="I95" s="621" t="e">
        <v>#DIV/0!</v>
      </c>
      <c r="J95" s="620"/>
      <c r="K95" s="620"/>
      <c r="L95" s="622"/>
      <c r="M95" s="529" t="s">
        <v>476</v>
      </c>
    </row>
    <row r="96" spans="2:13">
      <c r="B96" s="361"/>
      <c r="C96" s="362" t="s">
        <v>562</v>
      </c>
      <c r="D96" s="620"/>
      <c r="E96" s="620"/>
      <c r="F96" s="620"/>
      <c r="G96" s="620"/>
      <c r="H96" s="620"/>
      <c r="I96" s="621" t="e">
        <v>#DIV/0!</v>
      </c>
      <c r="J96" s="620"/>
      <c r="K96" s="620"/>
      <c r="L96" s="622"/>
      <c r="M96" s="529" t="s">
        <v>476</v>
      </c>
    </row>
    <row r="97" spans="2:13">
      <c r="B97" s="361"/>
      <c r="C97" s="362" t="s">
        <v>563</v>
      </c>
      <c r="D97" s="620"/>
      <c r="E97" s="620"/>
      <c r="F97" s="620"/>
      <c r="G97" s="620"/>
      <c r="H97" s="620"/>
      <c r="I97" s="621" t="e">
        <v>#DIV/0!</v>
      </c>
      <c r="J97" s="620"/>
      <c r="K97" s="620"/>
      <c r="L97" s="622"/>
      <c r="M97" s="529" t="s">
        <v>476</v>
      </c>
    </row>
    <row r="98" spans="2:13">
      <c r="B98" s="361"/>
      <c r="C98" s="362" t="s">
        <v>564</v>
      </c>
      <c r="D98" s="620"/>
      <c r="E98" s="620"/>
      <c r="F98" s="620"/>
      <c r="G98" s="620"/>
      <c r="H98" s="620"/>
      <c r="I98" s="621" t="e">
        <v>#DIV/0!</v>
      </c>
      <c r="J98" s="620"/>
      <c r="K98" s="620"/>
      <c r="L98" s="622"/>
      <c r="M98" s="529" t="s">
        <v>476</v>
      </c>
    </row>
    <row r="99" spans="2:13">
      <c r="B99" s="361"/>
      <c r="C99" s="362" t="s">
        <v>565</v>
      </c>
      <c r="D99" s="620"/>
      <c r="E99" s="620"/>
      <c r="F99" s="620"/>
      <c r="G99" s="620"/>
      <c r="H99" s="620"/>
      <c r="I99" s="621" t="e">
        <v>#DIV/0!</v>
      </c>
      <c r="J99" s="620"/>
      <c r="K99" s="620"/>
      <c r="L99" s="622"/>
      <c r="M99" s="529" t="s">
        <v>503</v>
      </c>
    </row>
    <row r="100" spans="2:13">
      <c r="B100" s="361"/>
      <c r="C100" s="362" t="s">
        <v>566</v>
      </c>
      <c r="D100" s="620"/>
      <c r="E100" s="620"/>
      <c r="F100" s="620"/>
      <c r="G100" s="620"/>
      <c r="H100" s="620"/>
      <c r="I100" s="621" t="e">
        <v>#DIV/0!</v>
      </c>
      <c r="J100" s="620"/>
      <c r="K100" s="620"/>
      <c r="L100" s="622"/>
      <c r="M100" s="529" t="s">
        <v>503</v>
      </c>
    </row>
    <row r="101" spans="2:13">
      <c r="B101" s="361"/>
      <c r="C101" s="362" t="s">
        <v>567</v>
      </c>
      <c r="D101" s="620"/>
      <c r="E101" s="620"/>
      <c r="F101" s="620"/>
      <c r="G101" s="620"/>
      <c r="H101" s="620"/>
      <c r="I101" s="621" t="e">
        <v>#DIV/0!</v>
      </c>
      <c r="J101" s="620"/>
      <c r="K101" s="620"/>
      <c r="L101" s="622"/>
      <c r="M101" s="529" t="s">
        <v>568</v>
      </c>
    </row>
    <row r="102" spans="2:13">
      <c r="B102" s="361"/>
      <c r="C102" s="362" t="s">
        <v>569</v>
      </c>
      <c r="D102" s="620"/>
      <c r="E102" s="620"/>
      <c r="F102" s="620"/>
      <c r="G102" s="620"/>
      <c r="H102" s="620"/>
      <c r="I102" s="621" t="e">
        <v>#DIV/0!</v>
      </c>
      <c r="J102" s="620"/>
      <c r="K102" s="620"/>
      <c r="L102" s="622"/>
      <c r="M102" s="529" t="s">
        <v>503</v>
      </c>
    </row>
    <row r="103" spans="2:13">
      <c r="B103" s="361"/>
      <c r="C103" s="362" t="s">
        <v>570</v>
      </c>
      <c r="D103" s="620"/>
      <c r="E103" s="620"/>
      <c r="F103" s="620"/>
      <c r="G103" s="620"/>
      <c r="H103" s="620"/>
      <c r="I103" s="621" t="e">
        <v>#DIV/0!</v>
      </c>
      <c r="J103" s="620"/>
      <c r="K103" s="620"/>
      <c r="L103" s="622"/>
      <c r="M103" s="529" t="s">
        <v>503</v>
      </c>
    </row>
    <row r="104" spans="2:13">
      <c r="B104" s="361"/>
      <c r="C104" s="362" t="s">
        <v>571</v>
      </c>
      <c r="D104" s="620"/>
      <c r="E104" s="620"/>
      <c r="F104" s="620"/>
      <c r="G104" s="620"/>
      <c r="H104" s="620"/>
      <c r="I104" s="621" t="e">
        <v>#DIV/0!</v>
      </c>
      <c r="J104" s="620"/>
      <c r="K104" s="620"/>
      <c r="L104" s="622"/>
      <c r="M104" s="529" t="s">
        <v>503</v>
      </c>
    </row>
    <row r="105" spans="2:13">
      <c r="B105" s="361"/>
      <c r="C105" s="362" t="s">
        <v>572</v>
      </c>
      <c r="D105" s="620"/>
      <c r="E105" s="620"/>
      <c r="F105" s="620"/>
      <c r="G105" s="620"/>
      <c r="H105" s="620"/>
      <c r="I105" s="621" t="e">
        <v>#DIV/0!</v>
      </c>
      <c r="J105" s="620"/>
      <c r="K105" s="620"/>
      <c r="L105" s="622"/>
      <c r="M105" s="529" t="s">
        <v>503</v>
      </c>
    </row>
    <row r="106" spans="2:13">
      <c r="B106" s="361"/>
      <c r="C106" s="362" t="s">
        <v>573</v>
      </c>
      <c r="D106" s="620"/>
      <c r="E106" s="620"/>
      <c r="F106" s="620"/>
      <c r="G106" s="620"/>
      <c r="H106" s="620"/>
      <c r="I106" s="621" t="e">
        <v>#DIV/0!</v>
      </c>
      <c r="J106" s="620"/>
      <c r="K106" s="620"/>
      <c r="L106" s="622"/>
      <c r="M106" s="529" t="s">
        <v>503</v>
      </c>
    </row>
    <row r="107" spans="2:13">
      <c r="B107" s="361"/>
      <c r="C107" s="362" t="s">
        <v>574</v>
      </c>
      <c r="D107" s="620"/>
      <c r="E107" s="620"/>
      <c r="F107" s="620"/>
      <c r="G107" s="620"/>
      <c r="H107" s="620"/>
      <c r="I107" s="621" t="e">
        <v>#DIV/0!</v>
      </c>
      <c r="J107" s="620"/>
      <c r="K107" s="620"/>
      <c r="L107" s="622"/>
      <c r="M107" s="529" t="s">
        <v>503</v>
      </c>
    </row>
    <row r="108" spans="2:13">
      <c r="B108" s="361"/>
      <c r="C108" s="362" t="s">
        <v>575</v>
      </c>
      <c r="D108" s="620"/>
      <c r="E108" s="620"/>
      <c r="F108" s="620"/>
      <c r="G108" s="620"/>
      <c r="H108" s="620"/>
      <c r="I108" s="621" t="e">
        <v>#DIV/0!</v>
      </c>
      <c r="J108" s="620"/>
      <c r="K108" s="620"/>
      <c r="L108" s="622"/>
      <c r="M108" s="529" t="s">
        <v>503</v>
      </c>
    </row>
    <row r="109" spans="2:13">
      <c r="B109" s="361"/>
      <c r="C109" s="362" t="s">
        <v>576</v>
      </c>
      <c r="D109" s="620"/>
      <c r="E109" s="620"/>
      <c r="F109" s="620"/>
      <c r="G109" s="620"/>
      <c r="H109" s="620"/>
      <c r="I109" s="621" t="e">
        <v>#DIV/0!</v>
      </c>
      <c r="J109" s="620"/>
      <c r="K109" s="620"/>
      <c r="L109" s="622"/>
      <c r="M109" s="529" t="s">
        <v>503</v>
      </c>
    </row>
    <row r="110" spans="2:13">
      <c r="B110" s="361"/>
      <c r="C110" s="362" t="s">
        <v>577</v>
      </c>
      <c r="D110" s="620"/>
      <c r="E110" s="620"/>
      <c r="F110" s="620"/>
      <c r="G110" s="620"/>
      <c r="H110" s="620"/>
      <c r="I110" s="621" t="e">
        <v>#DIV/0!</v>
      </c>
      <c r="J110" s="620"/>
      <c r="K110" s="620"/>
      <c r="L110" s="622"/>
      <c r="M110" s="529" t="s">
        <v>503</v>
      </c>
    </row>
    <row r="111" spans="2:13">
      <c r="B111" s="361"/>
      <c r="C111" s="362" t="s">
        <v>578</v>
      </c>
      <c r="D111" s="620"/>
      <c r="E111" s="620"/>
      <c r="F111" s="620"/>
      <c r="G111" s="620"/>
      <c r="H111" s="620"/>
      <c r="I111" s="621" t="e">
        <v>#DIV/0!</v>
      </c>
      <c r="J111" s="620"/>
      <c r="K111" s="620"/>
      <c r="L111" s="622"/>
      <c r="M111" s="529" t="s">
        <v>503</v>
      </c>
    </row>
    <row r="112" spans="2:13">
      <c r="B112" s="361"/>
      <c r="C112" s="362" t="s">
        <v>579</v>
      </c>
      <c r="D112" s="620"/>
      <c r="E112" s="620"/>
      <c r="F112" s="620"/>
      <c r="G112" s="620"/>
      <c r="H112" s="620"/>
      <c r="I112" s="621" t="e">
        <v>#DIV/0!</v>
      </c>
      <c r="J112" s="620"/>
      <c r="K112" s="620"/>
      <c r="L112" s="622"/>
      <c r="M112" s="529" t="s">
        <v>503</v>
      </c>
    </row>
    <row r="113" spans="2:13">
      <c r="B113" s="361"/>
      <c r="C113" s="362" t="s">
        <v>580</v>
      </c>
      <c r="D113" s="620"/>
      <c r="E113" s="620"/>
      <c r="F113" s="620"/>
      <c r="G113" s="620"/>
      <c r="H113" s="620"/>
      <c r="I113" s="621" t="e">
        <v>#DIV/0!</v>
      </c>
      <c r="J113" s="620"/>
      <c r="K113" s="620"/>
      <c r="L113" s="622"/>
      <c r="M113" s="529" t="s">
        <v>503</v>
      </c>
    </row>
    <row r="114" spans="2:13">
      <c r="B114" s="361"/>
      <c r="C114" s="362" t="s">
        <v>581</v>
      </c>
      <c r="D114" s="620"/>
      <c r="E114" s="620"/>
      <c r="F114" s="620"/>
      <c r="G114" s="620"/>
      <c r="H114" s="620"/>
      <c r="I114" s="621" t="e">
        <v>#DIV/0!</v>
      </c>
      <c r="J114" s="620"/>
      <c r="K114" s="620"/>
      <c r="L114" s="622"/>
      <c r="M114" s="529" t="s">
        <v>503</v>
      </c>
    </row>
    <row r="115" spans="2:13">
      <c r="B115" s="361"/>
      <c r="C115" s="362" t="s">
        <v>582</v>
      </c>
      <c r="D115" s="620"/>
      <c r="E115" s="620"/>
      <c r="F115" s="620"/>
      <c r="G115" s="620"/>
      <c r="H115" s="620"/>
      <c r="I115" s="621" t="e">
        <v>#DIV/0!</v>
      </c>
      <c r="J115" s="620"/>
      <c r="K115" s="620"/>
      <c r="L115" s="622"/>
      <c r="M115" s="529" t="s">
        <v>503</v>
      </c>
    </row>
    <row r="116" spans="2:13">
      <c r="B116" s="361"/>
      <c r="C116" s="362" t="s">
        <v>583</v>
      </c>
      <c r="D116" s="620"/>
      <c r="E116" s="620"/>
      <c r="F116" s="620"/>
      <c r="G116" s="620"/>
      <c r="H116" s="620"/>
      <c r="I116" s="621" t="e">
        <v>#DIV/0!</v>
      </c>
      <c r="J116" s="620"/>
      <c r="K116" s="620"/>
      <c r="L116" s="622"/>
      <c r="M116" s="529" t="s">
        <v>503</v>
      </c>
    </row>
    <row r="117" spans="2:13">
      <c r="B117" s="361"/>
      <c r="C117" s="362" t="s">
        <v>584</v>
      </c>
      <c r="D117" s="620"/>
      <c r="E117" s="620"/>
      <c r="F117" s="620"/>
      <c r="G117" s="620"/>
      <c r="H117" s="620"/>
      <c r="I117" s="621" t="e">
        <v>#DIV/0!</v>
      </c>
      <c r="J117" s="620"/>
      <c r="K117" s="620"/>
      <c r="L117" s="622"/>
      <c r="M117" s="529" t="s">
        <v>503</v>
      </c>
    </row>
    <row r="118" spans="2:13">
      <c r="B118" s="361"/>
      <c r="C118" s="362" t="s">
        <v>585</v>
      </c>
      <c r="D118" s="620"/>
      <c r="E118" s="620"/>
      <c r="F118" s="620"/>
      <c r="G118" s="620"/>
      <c r="H118" s="620"/>
      <c r="I118" s="621" t="e">
        <v>#DIV/0!</v>
      </c>
      <c r="J118" s="620"/>
      <c r="K118" s="620"/>
      <c r="L118" s="622"/>
      <c r="M118" s="529" t="s">
        <v>481</v>
      </c>
    </row>
    <row r="119" spans="2:13">
      <c r="B119" s="361"/>
      <c r="C119" s="362" t="s">
        <v>586</v>
      </c>
      <c r="D119" s="620"/>
      <c r="E119" s="620"/>
      <c r="F119" s="620"/>
      <c r="G119" s="620"/>
      <c r="H119" s="620"/>
      <c r="I119" s="621" t="e">
        <v>#DIV/0!</v>
      </c>
      <c r="J119" s="620"/>
      <c r="K119" s="620"/>
      <c r="L119" s="622"/>
      <c r="M119" s="529" t="s">
        <v>503</v>
      </c>
    </row>
    <row r="120" spans="2:13">
      <c r="B120" s="361"/>
      <c r="C120" s="362" t="s">
        <v>587</v>
      </c>
      <c r="D120" s="620"/>
      <c r="E120" s="620"/>
      <c r="F120" s="620"/>
      <c r="G120" s="620"/>
      <c r="H120" s="620"/>
      <c r="I120" s="621" t="e">
        <v>#DIV/0!</v>
      </c>
      <c r="J120" s="620"/>
      <c r="K120" s="620"/>
      <c r="L120" s="622"/>
      <c r="M120" s="529" t="s">
        <v>476</v>
      </c>
    </row>
    <row r="121" spans="2:13">
      <c r="B121" s="361"/>
      <c r="C121" s="362" t="s">
        <v>588</v>
      </c>
      <c r="D121" s="620"/>
      <c r="E121" s="620"/>
      <c r="F121" s="620"/>
      <c r="G121" s="620"/>
      <c r="H121" s="620"/>
      <c r="I121" s="621" t="e">
        <v>#DIV/0!</v>
      </c>
      <c r="J121" s="620"/>
      <c r="K121" s="620"/>
      <c r="L121" s="622"/>
      <c r="M121" s="529" t="s">
        <v>503</v>
      </c>
    </row>
    <row r="122" spans="2:13">
      <c r="B122" s="361"/>
      <c r="C122" s="362" t="s">
        <v>589</v>
      </c>
      <c r="D122" s="620"/>
      <c r="E122" s="620"/>
      <c r="F122" s="620"/>
      <c r="G122" s="620"/>
      <c r="H122" s="620"/>
      <c r="I122" s="621" t="e">
        <v>#DIV/0!</v>
      </c>
      <c r="J122" s="620"/>
      <c r="K122" s="620"/>
      <c r="L122" s="622"/>
      <c r="M122" s="529" t="s">
        <v>503</v>
      </c>
    </row>
    <row r="123" spans="2:13">
      <c r="B123" s="361"/>
      <c r="C123" s="362" t="s">
        <v>590</v>
      </c>
      <c r="D123" s="620"/>
      <c r="E123" s="620"/>
      <c r="F123" s="620"/>
      <c r="G123" s="620"/>
      <c r="H123" s="620"/>
      <c r="I123" s="621" t="e">
        <v>#DIV/0!</v>
      </c>
      <c r="J123" s="620"/>
      <c r="K123" s="620"/>
      <c r="L123" s="622"/>
      <c r="M123" s="529" t="s">
        <v>481</v>
      </c>
    </row>
    <row r="124" spans="2:13">
      <c r="B124" s="361"/>
      <c r="C124" s="362" t="s">
        <v>591</v>
      </c>
      <c r="D124" s="620"/>
      <c r="E124" s="620"/>
      <c r="F124" s="620"/>
      <c r="G124" s="620"/>
      <c r="H124" s="620"/>
      <c r="I124" s="621" t="e">
        <v>#DIV/0!</v>
      </c>
      <c r="J124" s="620"/>
      <c r="K124" s="620"/>
      <c r="L124" s="622"/>
      <c r="M124" s="529" t="s">
        <v>481</v>
      </c>
    </row>
    <row r="125" spans="2:13">
      <c r="B125" s="361"/>
      <c r="C125" s="362" t="s">
        <v>592</v>
      </c>
      <c r="D125" s="620"/>
      <c r="E125" s="620"/>
      <c r="F125" s="620"/>
      <c r="G125" s="620"/>
      <c r="H125" s="620"/>
      <c r="I125" s="621" t="e">
        <v>#DIV/0!</v>
      </c>
      <c r="J125" s="620"/>
      <c r="K125" s="620"/>
      <c r="L125" s="622"/>
      <c r="M125" s="529" t="s">
        <v>481</v>
      </c>
    </row>
    <row r="126" spans="2:13">
      <c r="B126" s="361"/>
      <c r="C126" s="362" t="s">
        <v>593</v>
      </c>
      <c r="D126" s="620"/>
      <c r="E126" s="620"/>
      <c r="F126" s="620"/>
      <c r="G126" s="620"/>
      <c r="H126" s="620"/>
      <c r="I126" s="621" t="e">
        <v>#DIV/0!</v>
      </c>
      <c r="J126" s="620"/>
      <c r="K126" s="620"/>
      <c r="L126" s="622"/>
      <c r="M126" s="529" t="s">
        <v>481</v>
      </c>
    </row>
    <row r="127" spans="2:13">
      <c r="B127" s="361"/>
      <c r="C127" s="362" t="s">
        <v>594</v>
      </c>
      <c r="D127" s="620"/>
      <c r="E127" s="620"/>
      <c r="F127" s="620"/>
      <c r="G127" s="620"/>
      <c r="H127" s="620"/>
      <c r="I127" s="621" t="e">
        <v>#DIV/0!</v>
      </c>
      <c r="J127" s="620"/>
      <c r="K127" s="620"/>
      <c r="L127" s="622"/>
      <c r="M127" s="529" t="s">
        <v>481</v>
      </c>
    </row>
    <row r="128" spans="2:13">
      <c r="B128" s="361"/>
      <c r="C128" s="362" t="s">
        <v>595</v>
      </c>
      <c r="D128" s="620"/>
      <c r="E128" s="620"/>
      <c r="F128" s="620"/>
      <c r="G128" s="620"/>
      <c r="H128" s="620"/>
      <c r="I128" s="621" t="e">
        <v>#DIV/0!</v>
      </c>
      <c r="J128" s="620"/>
      <c r="K128" s="620"/>
      <c r="L128" s="622"/>
      <c r="M128" s="529" t="s">
        <v>481</v>
      </c>
    </row>
    <row r="129" spans="2:13">
      <c r="B129" s="361"/>
      <c r="C129" s="362" t="s">
        <v>596</v>
      </c>
      <c r="D129" s="620"/>
      <c r="E129" s="620"/>
      <c r="F129" s="620"/>
      <c r="G129" s="620"/>
      <c r="H129" s="620"/>
      <c r="I129" s="621" t="e">
        <v>#DIV/0!</v>
      </c>
      <c r="J129" s="620"/>
      <c r="K129" s="620"/>
      <c r="L129" s="622"/>
      <c r="M129" s="529" t="s">
        <v>476</v>
      </c>
    </row>
    <row r="130" spans="2:13">
      <c r="B130" s="361"/>
      <c r="C130" s="362" t="s">
        <v>597</v>
      </c>
      <c r="D130" s="620"/>
      <c r="E130" s="620"/>
      <c r="F130" s="620"/>
      <c r="G130" s="620"/>
      <c r="H130" s="620"/>
      <c r="I130" s="621" t="e">
        <v>#DIV/0!</v>
      </c>
      <c r="J130" s="620"/>
      <c r="K130" s="620"/>
      <c r="L130" s="622"/>
      <c r="M130" s="529" t="s">
        <v>481</v>
      </c>
    </row>
    <row r="131" spans="2:13">
      <c r="B131" s="361"/>
      <c r="C131" s="362" t="s">
        <v>598</v>
      </c>
      <c r="D131" s="620"/>
      <c r="E131" s="620"/>
      <c r="F131" s="620"/>
      <c r="G131" s="620"/>
      <c r="H131" s="620"/>
      <c r="I131" s="621" t="e">
        <v>#DIV/0!</v>
      </c>
      <c r="J131" s="620"/>
      <c r="K131" s="620"/>
      <c r="L131" s="622"/>
      <c r="M131" s="529" t="s">
        <v>481</v>
      </c>
    </row>
    <row r="132" spans="2:13">
      <c r="B132" s="361"/>
      <c r="C132" s="362" t="s">
        <v>599</v>
      </c>
      <c r="D132" s="620"/>
      <c r="E132" s="620"/>
      <c r="F132" s="620"/>
      <c r="G132" s="620"/>
      <c r="H132" s="620"/>
      <c r="I132" s="621" t="e">
        <v>#DIV/0!</v>
      </c>
      <c r="J132" s="620"/>
      <c r="K132" s="620"/>
      <c r="L132" s="622"/>
      <c r="M132" s="529" t="s">
        <v>481</v>
      </c>
    </row>
    <row r="133" spans="2:13">
      <c r="B133" s="361"/>
      <c r="C133" s="362" t="s">
        <v>600</v>
      </c>
      <c r="D133" s="620"/>
      <c r="E133" s="620"/>
      <c r="F133" s="620"/>
      <c r="G133" s="620"/>
      <c r="H133" s="620"/>
      <c r="I133" s="621" t="e">
        <v>#DIV/0!</v>
      </c>
      <c r="J133" s="620"/>
      <c r="K133" s="620"/>
      <c r="L133" s="622"/>
      <c r="M133" s="529" t="s">
        <v>481</v>
      </c>
    </row>
    <row r="134" spans="2:13">
      <c r="B134" s="361"/>
      <c r="C134" s="362" t="s">
        <v>601</v>
      </c>
      <c r="D134" s="620"/>
      <c r="E134" s="620"/>
      <c r="F134" s="620"/>
      <c r="G134" s="620"/>
      <c r="H134" s="620"/>
      <c r="I134" s="621" t="e">
        <v>#DIV/0!</v>
      </c>
      <c r="J134" s="620"/>
      <c r="K134" s="620"/>
      <c r="L134" s="622"/>
      <c r="M134" s="529" t="s">
        <v>481</v>
      </c>
    </row>
    <row r="135" spans="2:13">
      <c r="B135" s="361"/>
      <c r="C135" s="362" t="s">
        <v>602</v>
      </c>
      <c r="D135" s="620"/>
      <c r="E135" s="620"/>
      <c r="F135" s="620"/>
      <c r="G135" s="620"/>
      <c r="H135" s="620"/>
      <c r="I135" s="621" t="e">
        <v>#DIV/0!</v>
      </c>
      <c r="J135" s="620"/>
      <c r="K135" s="620"/>
      <c r="L135" s="622"/>
      <c r="M135" s="529" t="s">
        <v>481</v>
      </c>
    </row>
    <row r="136" spans="2:13">
      <c r="B136" s="361"/>
      <c r="C136" s="362" t="s">
        <v>603</v>
      </c>
      <c r="D136" s="620"/>
      <c r="E136" s="620"/>
      <c r="F136" s="620"/>
      <c r="G136" s="620"/>
      <c r="H136" s="620"/>
      <c r="I136" s="621" t="e">
        <v>#DIV/0!</v>
      </c>
      <c r="J136" s="620"/>
      <c r="K136" s="620"/>
      <c r="L136" s="622"/>
      <c r="M136" s="529" t="s">
        <v>481</v>
      </c>
    </row>
    <row r="137" spans="2:13">
      <c r="B137" s="361"/>
      <c r="C137" s="362" t="s">
        <v>604</v>
      </c>
      <c r="D137" s="620"/>
      <c r="E137" s="620"/>
      <c r="F137" s="620"/>
      <c r="G137" s="620"/>
      <c r="H137" s="620"/>
      <c r="I137" s="621" t="e">
        <v>#DIV/0!</v>
      </c>
      <c r="J137" s="620"/>
      <c r="K137" s="620"/>
      <c r="L137" s="622"/>
      <c r="M137" s="529" t="s">
        <v>481</v>
      </c>
    </row>
    <row r="138" spans="2:13">
      <c r="B138" s="361"/>
      <c r="C138" s="362" t="s">
        <v>605</v>
      </c>
      <c r="D138" s="620"/>
      <c r="E138" s="620"/>
      <c r="F138" s="620"/>
      <c r="G138" s="620"/>
      <c r="H138" s="620"/>
      <c r="I138" s="621" t="e">
        <v>#DIV/0!</v>
      </c>
      <c r="J138" s="620"/>
      <c r="K138" s="620"/>
      <c r="L138" s="622"/>
      <c r="M138" s="529" t="s">
        <v>481</v>
      </c>
    </row>
    <row r="139" spans="2:13">
      <c r="B139" s="361"/>
      <c r="C139" s="362" t="s">
        <v>606</v>
      </c>
      <c r="D139" s="620"/>
      <c r="E139" s="620"/>
      <c r="F139" s="620"/>
      <c r="G139" s="620"/>
      <c r="H139" s="620"/>
      <c r="I139" s="621" t="e">
        <v>#DIV/0!</v>
      </c>
      <c r="J139" s="620"/>
      <c r="K139" s="620"/>
      <c r="L139" s="622"/>
      <c r="M139" s="529" t="s">
        <v>481</v>
      </c>
    </row>
    <row r="140" spans="2:13">
      <c r="B140" s="361"/>
      <c r="C140" s="362" t="s">
        <v>607</v>
      </c>
      <c r="D140" s="620"/>
      <c r="E140" s="620"/>
      <c r="F140" s="620"/>
      <c r="G140" s="620"/>
      <c r="H140" s="620"/>
      <c r="I140" s="621" t="e">
        <v>#DIV/0!</v>
      </c>
      <c r="J140" s="620"/>
      <c r="K140" s="620"/>
      <c r="L140" s="622"/>
      <c r="M140" s="529" t="s">
        <v>503</v>
      </c>
    </row>
    <row r="141" spans="2:13">
      <c r="B141" s="361"/>
      <c r="C141" s="362" t="s">
        <v>608</v>
      </c>
      <c r="D141" s="620"/>
      <c r="E141" s="620"/>
      <c r="F141" s="620"/>
      <c r="G141" s="620"/>
      <c r="H141" s="620"/>
      <c r="I141" s="621" t="e">
        <v>#DIV/0!</v>
      </c>
      <c r="J141" s="620"/>
      <c r="K141" s="620"/>
      <c r="L141" s="622"/>
      <c r="M141" s="529" t="s">
        <v>481</v>
      </c>
    </row>
    <row r="142" spans="2:13">
      <c r="B142" s="361"/>
      <c r="C142" s="362" t="s">
        <v>609</v>
      </c>
      <c r="D142" s="620"/>
      <c r="E142" s="620"/>
      <c r="F142" s="620"/>
      <c r="G142" s="620"/>
      <c r="H142" s="620"/>
      <c r="I142" s="621" t="e">
        <v>#DIV/0!</v>
      </c>
      <c r="J142" s="620"/>
      <c r="K142" s="620"/>
      <c r="L142" s="622"/>
      <c r="M142" s="529" t="s">
        <v>481</v>
      </c>
    </row>
    <row r="143" spans="2:13">
      <c r="B143" s="361"/>
      <c r="C143" s="362" t="s">
        <v>610</v>
      </c>
      <c r="D143" s="620"/>
      <c r="E143" s="620"/>
      <c r="F143" s="620"/>
      <c r="G143" s="620"/>
      <c r="H143" s="620"/>
      <c r="I143" s="621" t="e">
        <v>#DIV/0!</v>
      </c>
      <c r="J143" s="620"/>
      <c r="K143" s="620"/>
      <c r="L143" s="622"/>
      <c r="M143" s="529" t="s">
        <v>481</v>
      </c>
    </row>
    <row r="144" spans="2:13">
      <c r="B144" s="361"/>
      <c r="C144" s="362" t="s">
        <v>611</v>
      </c>
      <c r="D144" s="620"/>
      <c r="E144" s="620"/>
      <c r="F144" s="620"/>
      <c r="G144" s="620"/>
      <c r="H144" s="620"/>
      <c r="I144" s="621" t="e">
        <v>#DIV/0!</v>
      </c>
      <c r="J144" s="620"/>
      <c r="K144" s="620"/>
      <c r="L144" s="622"/>
      <c r="M144" s="529" t="s">
        <v>481</v>
      </c>
    </row>
    <row r="145" spans="2:13">
      <c r="B145" s="361"/>
      <c r="C145" s="362" t="s">
        <v>612</v>
      </c>
      <c r="D145" s="620"/>
      <c r="E145" s="620"/>
      <c r="F145" s="620"/>
      <c r="G145" s="620"/>
      <c r="H145" s="620"/>
      <c r="I145" s="621" t="e">
        <v>#DIV/0!</v>
      </c>
      <c r="J145" s="620"/>
      <c r="K145" s="620"/>
      <c r="L145" s="622"/>
      <c r="M145" s="529" t="s">
        <v>481</v>
      </c>
    </row>
    <row r="146" spans="2:13">
      <c r="B146" s="361"/>
      <c r="C146" s="362" t="s">
        <v>613</v>
      </c>
      <c r="D146" s="620"/>
      <c r="E146" s="620"/>
      <c r="F146" s="620"/>
      <c r="G146" s="620"/>
      <c r="H146" s="620"/>
      <c r="I146" s="621" t="e">
        <v>#DIV/0!</v>
      </c>
      <c r="J146" s="620"/>
      <c r="K146" s="620"/>
      <c r="L146" s="622"/>
      <c r="M146" s="529" t="s">
        <v>481</v>
      </c>
    </row>
    <row r="147" spans="2:13">
      <c r="B147" s="361"/>
      <c r="C147" s="362" t="s">
        <v>614</v>
      </c>
      <c r="D147" s="620"/>
      <c r="E147" s="620"/>
      <c r="F147" s="620"/>
      <c r="G147" s="620"/>
      <c r="H147" s="620"/>
      <c r="I147" s="621" t="e">
        <v>#DIV/0!</v>
      </c>
      <c r="J147" s="620"/>
      <c r="K147" s="620"/>
      <c r="L147" s="622"/>
      <c r="M147" s="529" t="s">
        <v>481</v>
      </c>
    </row>
    <row r="148" spans="2:13">
      <c r="B148" s="361"/>
      <c r="C148" s="362" t="s">
        <v>615</v>
      </c>
      <c r="D148" s="620"/>
      <c r="E148" s="620"/>
      <c r="F148" s="620"/>
      <c r="G148" s="620"/>
      <c r="H148" s="620"/>
      <c r="I148" s="621" t="e">
        <v>#DIV/0!</v>
      </c>
      <c r="J148" s="620"/>
      <c r="K148" s="620"/>
      <c r="L148" s="622"/>
      <c r="M148" s="529" t="s">
        <v>481</v>
      </c>
    </row>
    <row r="149" spans="2:13">
      <c r="B149" s="361"/>
      <c r="C149" s="362" t="s">
        <v>616</v>
      </c>
      <c r="D149" s="620"/>
      <c r="E149" s="620"/>
      <c r="F149" s="620"/>
      <c r="G149" s="620"/>
      <c r="H149" s="620"/>
      <c r="I149" s="621" t="e">
        <v>#DIV/0!</v>
      </c>
      <c r="J149" s="620"/>
      <c r="K149" s="620"/>
      <c r="L149" s="622"/>
      <c r="M149" s="529" t="s">
        <v>481</v>
      </c>
    </row>
    <row r="150" spans="2:13">
      <c r="B150" s="361"/>
      <c r="C150" s="362" t="s">
        <v>617</v>
      </c>
      <c r="D150" s="620"/>
      <c r="E150" s="620"/>
      <c r="F150" s="620"/>
      <c r="G150" s="620"/>
      <c r="H150" s="620"/>
      <c r="I150" s="621" t="e">
        <v>#DIV/0!</v>
      </c>
      <c r="J150" s="620"/>
      <c r="K150" s="620"/>
      <c r="L150" s="622"/>
      <c r="M150" s="529" t="s">
        <v>481</v>
      </c>
    </row>
    <row r="151" spans="2:13">
      <c r="B151" s="361"/>
      <c r="C151" s="362" t="s">
        <v>618</v>
      </c>
      <c r="D151" s="620"/>
      <c r="E151" s="620"/>
      <c r="F151" s="620"/>
      <c r="G151" s="620"/>
      <c r="H151" s="620"/>
      <c r="I151" s="621" t="e">
        <v>#DIV/0!</v>
      </c>
      <c r="J151" s="620"/>
      <c r="K151" s="620"/>
      <c r="L151" s="622"/>
      <c r="M151" s="529" t="s">
        <v>481</v>
      </c>
    </row>
    <row r="152" spans="2:13">
      <c r="B152" s="361"/>
      <c r="C152" s="362" t="s">
        <v>619</v>
      </c>
      <c r="D152" s="620"/>
      <c r="E152" s="620"/>
      <c r="F152" s="620"/>
      <c r="G152" s="620"/>
      <c r="H152" s="620"/>
      <c r="I152" s="621" t="e">
        <v>#DIV/0!</v>
      </c>
      <c r="J152" s="620"/>
      <c r="K152" s="620"/>
      <c r="L152" s="622"/>
      <c r="M152" s="529" t="s">
        <v>481</v>
      </c>
    </row>
    <row r="153" spans="2:13">
      <c r="B153" s="361"/>
      <c r="C153" s="362" t="s">
        <v>620</v>
      </c>
      <c r="D153" s="620"/>
      <c r="E153" s="620"/>
      <c r="F153" s="620"/>
      <c r="G153" s="620"/>
      <c r="H153" s="620"/>
      <c r="I153" s="621" t="e">
        <v>#DIV/0!</v>
      </c>
      <c r="J153" s="620"/>
      <c r="K153" s="620"/>
      <c r="L153" s="622"/>
      <c r="M153" s="529" t="s">
        <v>481</v>
      </c>
    </row>
    <row r="154" spans="2:13">
      <c r="B154" s="361"/>
      <c r="C154" s="362" t="s">
        <v>621</v>
      </c>
      <c r="D154" s="620"/>
      <c r="E154" s="620"/>
      <c r="F154" s="620"/>
      <c r="G154" s="620"/>
      <c r="H154" s="620"/>
      <c r="I154" s="621" t="e">
        <v>#DIV/0!</v>
      </c>
      <c r="J154" s="620"/>
      <c r="K154" s="620"/>
      <c r="L154" s="622"/>
      <c r="M154" s="529" t="s">
        <v>476</v>
      </c>
    </row>
    <row r="155" spans="2:13">
      <c r="B155" s="361"/>
      <c r="C155" s="362" t="s">
        <v>622</v>
      </c>
      <c r="D155" s="620"/>
      <c r="E155" s="620"/>
      <c r="F155" s="620"/>
      <c r="G155" s="620"/>
      <c r="H155" s="620"/>
      <c r="I155" s="621" t="e">
        <v>#DIV/0!</v>
      </c>
      <c r="J155" s="620"/>
      <c r="K155" s="620"/>
      <c r="L155" s="622"/>
      <c r="M155" s="529" t="s">
        <v>476</v>
      </c>
    </row>
    <row r="156" spans="2:13">
      <c r="B156" s="361"/>
      <c r="C156" s="362" t="s">
        <v>623</v>
      </c>
      <c r="D156" s="620"/>
      <c r="E156" s="620"/>
      <c r="F156" s="620"/>
      <c r="G156" s="620"/>
      <c r="H156" s="620"/>
      <c r="I156" s="621" t="e">
        <v>#DIV/0!</v>
      </c>
      <c r="J156" s="620"/>
      <c r="K156" s="620"/>
      <c r="L156" s="622"/>
      <c r="M156" s="529" t="s">
        <v>624</v>
      </c>
    </row>
    <row r="157" spans="2:13">
      <c r="B157" s="361"/>
      <c r="C157" s="362" t="s">
        <v>625</v>
      </c>
      <c r="D157" s="620"/>
      <c r="E157" s="620"/>
      <c r="F157" s="620"/>
      <c r="G157" s="620"/>
      <c r="H157" s="620"/>
      <c r="I157" s="621" t="e">
        <v>#DIV/0!</v>
      </c>
      <c r="J157" s="620"/>
      <c r="K157" s="620"/>
      <c r="L157" s="622"/>
      <c r="M157" s="529" t="s">
        <v>624</v>
      </c>
    </row>
    <row r="158" spans="2:13">
      <c r="B158" s="361"/>
      <c r="C158" s="362" t="s">
        <v>626</v>
      </c>
      <c r="D158" s="620"/>
      <c r="E158" s="620"/>
      <c r="F158" s="620"/>
      <c r="G158" s="620"/>
      <c r="H158" s="620"/>
      <c r="I158" s="621" t="e">
        <v>#DIV/0!</v>
      </c>
      <c r="J158" s="620"/>
      <c r="K158" s="620"/>
      <c r="L158" s="622"/>
      <c r="M158" s="529" t="s">
        <v>624</v>
      </c>
    </row>
    <row r="159" spans="2:13">
      <c r="B159" s="361"/>
      <c r="C159" s="362" t="s">
        <v>627</v>
      </c>
      <c r="D159" s="620"/>
      <c r="E159" s="620"/>
      <c r="F159" s="620"/>
      <c r="G159" s="620"/>
      <c r="H159" s="620"/>
      <c r="I159" s="621" t="e">
        <v>#DIV/0!</v>
      </c>
      <c r="J159" s="620"/>
      <c r="K159" s="620"/>
      <c r="L159" s="622"/>
      <c r="M159" s="529" t="s">
        <v>624</v>
      </c>
    </row>
    <row r="160" spans="2:13">
      <c r="B160" s="361"/>
      <c r="C160" s="362" t="s">
        <v>628</v>
      </c>
      <c r="D160" s="620"/>
      <c r="E160" s="620"/>
      <c r="F160" s="620"/>
      <c r="G160" s="620"/>
      <c r="H160" s="620"/>
      <c r="I160" s="621" t="e">
        <v>#DIV/0!</v>
      </c>
      <c r="J160" s="620"/>
      <c r="K160" s="620"/>
      <c r="L160" s="622"/>
      <c r="M160" s="529" t="s">
        <v>624</v>
      </c>
    </row>
    <row r="161" spans="2:13">
      <c r="B161" s="361"/>
      <c r="C161" s="362" t="s">
        <v>629</v>
      </c>
      <c r="D161" s="620"/>
      <c r="E161" s="620"/>
      <c r="F161" s="620"/>
      <c r="G161" s="620"/>
      <c r="H161" s="620"/>
      <c r="I161" s="621" t="e">
        <v>#DIV/0!</v>
      </c>
      <c r="J161" s="620"/>
      <c r="K161" s="620"/>
      <c r="L161" s="622"/>
      <c r="M161" s="529" t="s">
        <v>624</v>
      </c>
    </row>
    <row r="162" spans="2:13">
      <c r="B162" s="361"/>
      <c r="C162" s="362" t="s">
        <v>630</v>
      </c>
      <c r="D162" s="620"/>
      <c r="E162" s="620"/>
      <c r="F162" s="620"/>
      <c r="G162" s="620"/>
      <c r="H162" s="620"/>
      <c r="I162" s="621" t="e">
        <v>#DIV/0!</v>
      </c>
      <c r="J162" s="620"/>
      <c r="K162" s="620"/>
      <c r="L162" s="622"/>
      <c r="M162" s="529" t="s">
        <v>481</v>
      </c>
    </row>
    <row r="163" spans="2:13">
      <c r="B163" s="361"/>
      <c r="C163" s="362" t="s">
        <v>631</v>
      </c>
      <c r="D163" s="620"/>
      <c r="E163" s="620"/>
      <c r="F163" s="620"/>
      <c r="G163" s="620"/>
      <c r="H163" s="620"/>
      <c r="I163" s="621" t="e">
        <v>#DIV/0!</v>
      </c>
      <c r="J163" s="620"/>
      <c r="K163" s="620"/>
      <c r="L163" s="622"/>
      <c r="M163" s="529" t="s">
        <v>481</v>
      </c>
    </row>
    <row r="164" spans="2:13">
      <c r="B164" s="361"/>
      <c r="C164" s="362" t="s">
        <v>632</v>
      </c>
      <c r="D164" s="620"/>
      <c r="E164" s="620"/>
      <c r="F164" s="620"/>
      <c r="G164" s="620"/>
      <c r="H164" s="620"/>
      <c r="I164" s="621" t="e">
        <v>#DIV/0!</v>
      </c>
      <c r="J164" s="620"/>
      <c r="K164" s="620"/>
      <c r="L164" s="622"/>
      <c r="M164" s="529" t="s">
        <v>503</v>
      </c>
    </row>
    <row r="165" spans="2:13">
      <c r="B165" s="361"/>
      <c r="C165" s="362" t="s">
        <v>633</v>
      </c>
      <c r="D165" s="620"/>
      <c r="E165" s="620"/>
      <c r="F165" s="620"/>
      <c r="G165" s="620"/>
      <c r="H165" s="620"/>
      <c r="I165" s="621" t="e">
        <v>#DIV/0!</v>
      </c>
      <c r="J165" s="620"/>
      <c r="K165" s="620"/>
      <c r="L165" s="622"/>
      <c r="M165" s="529" t="s">
        <v>503</v>
      </c>
    </row>
    <row r="166" spans="2:13">
      <c r="B166" s="361"/>
      <c r="C166" s="362" t="s">
        <v>634</v>
      </c>
      <c r="D166" s="620"/>
      <c r="E166" s="620"/>
      <c r="F166" s="620"/>
      <c r="G166" s="620"/>
      <c r="H166" s="620"/>
      <c r="I166" s="621" t="e">
        <v>#DIV/0!</v>
      </c>
      <c r="J166" s="620"/>
      <c r="K166" s="620"/>
      <c r="L166" s="622"/>
      <c r="M166" s="529" t="s">
        <v>503</v>
      </c>
    </row>
    <row r="167" spans="2:13">
      <c r="B167" s="361"/>
      <c r="C167" s="362" t="s">
        <v>635</v>
      </c>
      <c r="D167" s="620"/>
      <c r="E167" s="620"/>
      <c r="F167" s="620"/>
      <c r="G167" s="620"/>
      <c r="H167" s="620"/>
      <c r="I167" s="621" t="e">
        <v>#DIV/0!</v>
      </c>
      <c r="J167" s="620"/>
      <c r="K167" s="620"/>
      <c r="L167" s="622"/>
      <c r="M167" s="529" t="s">
        <v>503</v>
      </c>
    </row>
    <row r="168" spans="2:13">
      <c r="B168" s="361"/>
      <c r="C168" s="362" t="s">
        <v>636</v>
      </c>
      <c r="D168" s="620"/>
      <c r="E168" s="620"/>
      <c r="F168" s="620"/>
      <c r="G168" s="620"/>
      <c r="H168" s="620"/>
      <c r="I168" s="621" t="e">
        <v>#DIV/0!</v>
      </c>
      <c r="J168" s="620"/>
      <c r="K168" s="620"/>
      <c r="L168" s="622"/>
      <c r="M168" s="529" t="s">
        <v>637</v>
      </c>
    </row>
    <row r="169" spans="2:13">
      <c r="B169" s="361"/>
      <c r="C169" s="362" t="s">
        <v>638</v>
      </c>
      <c r="D169" s="620"/>
      <c r="E169" s="620"/>
      <c r="F169" s="620"/>
      <c r="G169" s="620"/>
      <c r="H169" s="620"/>
      <c r="I169" s="621" t="e">
        <v>#DIV/0!</v>
      </c>
      <c r="J169" s="620"/>
      <c r="K169" s="620"/>
      <c r="L169" s="622"/>
      <c r="M169" s="529" t="s">
        <v>637</v>
      </c>
    </row>
    <row r="170" spans="2:13">
      <c r="B170" s="361"/>
      <c r="C170" s="362" t="s">
        <v>639</v>
      </c>
      <c r="D170" s="620"/>
      <c r="E170" s="620"/>
      <c r="F170" s="620"/>
      <c r="G170" s="620"/>
      <c r="H170" s="620"/>
      <c r="I170" s="621" t="e">
        <v>#DIV/0!</v>
      </c>
      <c r="J170" s="620"/>
      <c r="K170" s="620"/>
      <c r="L170" s="622"/>
      <c r="M170" s="529" t="s">
        <v>503</v>
      </c>
    </row>
    <row r="171" spans="2:13">
      <c r="B171" s="361"/>
      <c r="C171" s="362" t="s">
        <v>640</v>
      </c>
      <c r="D171" s="620"/>
      <c r="E171" s="620"/>
      <c r="F171" s="620"/>
      <c r="G171" s="620"/>
      <c r="H171" s="620"/>
      <c r="I171" s="621" t="e">
        <v>#DIV/0!</v>
      </c>
      <c r="J171" s="620"/>
      <c r="K171" s="620"/>
      <c r="L171" s="622"/>
      <c r="M171" s="529" t="s">
        <v>503</v>
      </c>
    </row>
    <row r="172" spans="2:13">
      <c r="B172" s="361"/>
      <c r="C172" s="362" t="s">
        <v>641</v>
      </c>
      <c r="D172" s="620"/>
      <c r="E172" s="620"/>
      <c r="F172" s="620"/>
      <c r="G172" s="620"/>
      <c r="H172" s="620"/>
      <c r="I172" s="621" t="e">
        <v>#DIV/0!</v>
      </c>
      <c r="J172" s="620"/>
      <c r="K172" s="620"/>
      <c r="L172" s="622"/>
      <c r="M172" s="529" t="s">
        <v>503</v>
      </c>
    </row>
    <row r="173" spans="2:13">
      <c r="B173" s="361"/>
      <c r="C173" s="362" t="s">
        <v>642</v>
      </c>
      <c r="D173" s="620"/>
      <c r="E173" s="620"/>
      <c r="F173" s="620"/>
      <c r="G173" s="620"/>
      <c r="H173" s="620"/>
      <c r="I173" s="621" t="e">
        <v>#DIV/0!</v>
      </c>
      <c r="J173" s="620"/>
      <c r="K173" s="620"/>
      <c r="L173" s="622"/>
      <c r="M173" s="529" t="s">
        <v>503</v>
      </c>
    </row>
    <row r="174" spans="2:13">
      <c r="B174" s="361"/>
      <c r="C174" s="362" t="s">
        <v>643</v>
      </c>
      <c r="D174" s="620"/>
      <c r="E174" s="620"/>
      <c r="F174" s="620"/>
      <c r="G174" s="620"/>
      <c r="H174" s="620"/>
      <c r="I174" s="621" t="e">
        <v>#DIV/0!</v>
      </c>
      <c r="J174" s="620"/>
      <c r="K174" s="620"/>
      <c r="L174" s="622"/>
      <c r="M174" s="529" t="s">
        <v>503</v>
      </c>
    </row>
    <row r="175" spans="2:13">
      <c r="B175" s="361"/>
      <c r="C175" s="362" t="s">
        <v>644</v>
      </c>
      <c r="D175" s="620"/>
      <c r="E175" s="620"/>
      <c r="F175" s="620"/>
      <c r="G175" s="620"/>
      <c r="H175" s="620"/>
      <c r="I175" s="621" t="e">
        <v>#DIV/0!</v>
      </c>
      <c r="J175" s="620"/>
      <c r="K175" s="620"/>
      <c r="L175" s="622"/>
      <c r="M175" s="529" t="s">
        <v>503</v>
      </c>
    </row>
    <row r="176" spans="2:13">
      <c r="B176" s="361"/>
      <c r="C176" s="362" t="s">
        <v>645</v>
      </c>
      <c r="D176" s="620"/>
      <c r="E176" s="620"/>
      <c r="F176" s="620"/>
      <c r="G176" s="620"/>
      <c r="H176" s="620"/>
      <c r="I176" s="621" t="e">
        <v>#DIV/0!</v>
      </c>
      <c r="J176" s="620"/>
      <c r="K176" s="620"/>
      <c r="L176" s="622"/>
      <c r="M176" s="529" t="s">
        <v>503</v>
      </c>
    </row>
    <row r="177" spans="2:13">
      <c r="B177" s="361"/>
      <c r="C177" s="362" t="s">
        <v>646</v>
      </c>
      <c r="D177" s="620"/>
      <c r="E177" s="620"/>
      <c r="F177" s="620"/>
      <c r="G177" s="620"/>
      <c r="H177" s="620"/>
      <c r="I177" s="621" t="e">
        <v>#DIV/0!</v>
      </c>
      <c r="J177" s="620"/>
      <c r="K177" s="620"/>
      <c r="L177" s="622"/>
      <c r="M177" s="529" t="s">
        <v>503</v>
      </c>
    </row>
    <row r="178" spans="2:13">
      <c r="B178" s="361"/>
      <c r="C178" s="362" t="s">
        <v>647</v>
      </c>
      <c r="D178" s="620"/>
      <c r="E178" s="620"/>
      <c r="F178" s="620"/>
      <c r="G178" s="620"/>
      <c r="H178" s="620"/>
      <c r="I178" s="621" t="e">
        <v>#DIV/0!</v>
      </c>
      <c r="J178" s="620"/>
      <c r="K178" s="620"/>
      <c r="L178" s="622"/>
      <c r="M178" s="529" t="s">
        <v>503</v>
      </c>
    </row>
    <row r="179" spans="2:13">
      <c r="B179" s="361"/>
      <c r="C179" s="362" t="s">
        <v>648</v>
      </c>
      <c r="D179" s="620"/>
      <c r="E179" s="620"/>
      <c r="F179" s="620"/>
      <c r="G179" s="620"/>
      <c r="H179" s="620"/>
      <c r="I179" s="621" t="e">
        <v>#DIV/0!</v>
      </c>
      <c r="J179" s="620"/>
      <c r="K179" s="620"/>
      <c r="L179" s="622"/>
      <c r="M179" s="529" t="s">
        <v>503</v>
      </c>
    </row>
    <row r="180" spans="2:13">
      <c r="B180" s="361"/>
      <c r="C180" s="362" t="s">
        <v>649</v>
      </c>
      <c r="D180" s="620"/>
      <c r="E180" s="620"/>
      <c r="F180" s="620"/>
      <c r="G180" s="620"/>
      <c r="H180" s="620"/>
      <c r="I180" s="621" t="e">
        <v>#DIV/0!</v>
      </c>
      <c r="J180" s="620"/>
      <c r="K180" s="620"/>
      <c r="L180" s="622"/>
      <c r="M180" s="529" t="s">
        <v>503</v>
      </c>
    </row>
    <row r="181" spans="2:13">
      <c r="B181" s="361"/>
      <c r="C181" s="362" t="s">
        <v>650</v>
      </c>
      <c r="D181" s="620"/>
      <c r="E181" s="620"/>
      <c r="F181" s="620"/>
      <c r="G181" s="620"/>
      <c r="H181" s="620"/>
      <c r="I181" s="621" t="e">
        <v>#DIV/0!</v>
      </c>
      <c r="J181" s="620"/>
      <c r="K181" s="620"/>
      <c r="L181" s="622"/>
      <c r="M181" s="529" t="s">
        <v>503</v>
      </c>
    </row>
    <row r="182" spans="2:13">
      <c r="B182" s="361"/>
      <c r="C182" s="362" t="s">
        <v>651</v>
      </c>
      <c r="D182" s="620"/>
      <c r="E182" s="620"/>
      <c r="F182" s="620"/>
      <c r="G182" s="620"/>
      <c r="H182" s="620"/>
      <c r="I182" s="621" t="e">
        <v>#DIV/0!</v>
      </c>
      <c r="J182" s="620"/>
      <c r="K182" s="620"/>
      <c r="L182" s="622"/>
      <c r="M182" s="529" t="s">
        <v>503</v>
      </c>
    </row>
    <row r="183" spans="2:13">
      <c r="B183" s="361"/>
      <c r="C183" s="362" t="s">
        <v>652</v>
      </c>
      <c r="D183" s="620"/>
      <c r="E183" s="620"/>
      <c r="F183" s="620"/>
      <c r="G183" s="620"/>
      <c r="H183" s="620"/>
      <c r="I183" s="621" t="e">
        <v>#DIV/0!</v>
      </c>
      <c r="J183" s="620"/>
      <c r="K183" s="620"/>
      <c r="L183" s="622"/>
      <c r="M183" s="529" t="s">
        <v>503</v>
      </c>
    </row>
    <row r="184" spans="2:13">
      <c r="B184" s="361"/>
      <c r="C184" s="362" t="s">
        <v>653</v>
      </c>
      <c r="D184" s="620"/>
      <c r="E184" s="620"/>
      <c r="F184" s="620"/>
      <c r="G184" s="620"/>
      <c r="H184" s="620"/>
      <c r="I184" s="621" t="e">
        <v>#DIV/0!</v>
      </c>
      <c r="J184" s="620"/>
      <c r="K184" s="620"/>
      <c r="L184" s="622"/>
      <c r="M184" s="529" t="s">
        <v>654</v>
      </c>
    </row>
    <row r="185" spans="2:13">
      <c r="B185" s="361"/>
      <c r="C185" s="362" t="s">
        <v>655</v>
      </c>
      <c r="D185" s="620"/>
      <c r="E185" s="620"/>
      <c r="F185" s="620"/>
      <c r="G185" s="620"/>
      <c r="H185" s="620"/>
      <c r="I185" s="621" t="e">
        <v>#DIV/0!</v>
      </c>
      <c r="J185" s="620"/>
      <c r="K185" s="620"/>
      <c r="L185" s="622"/>
      <c r="M185" s="529" t="s">
        <v>503</v>
      </c>
    </row>
    <row r="186" spans="2:13">
      <c r="B186" s="361"/>
      <c r="C186" s="362" t="s">
        <v>656</v>
      </c>
      <c r="D186" s="620"/>
      <c r="E186" s="620"/>
      <c r="F186" s="620"/>
      <c r="G186" s="620"/>
      <c r="H186" s="620"/>
      <c r="I186" s="621" t="e">
        <v>#DIV/0!</v>
      </c>
      <c r="J186" s="620"/>
      <c r="K186" s="620"/>
      <c r="L186" s="622"/>
      <c r="M186" s="529" t="s">
        <v>503</v>
      </c>
    </row>
    <row r="187" spans="2:13">
      <c r="B187" s="361"/>
      <c r="C187" s="362" t="s">
        <v>657</v>
      </c>
      <c r="D187" s="620"/>
      <c r="E187" s="620"/>
      <c r="F187" s="620"/>
      <c r="G187" s="620"/>
      <c r="H187" s="620"/>
      <c r="I187" s="621" t="e">
        <v>#DIV/0!</v>
      </c>
      <c r="J187" s="620"/>
      <c r="K187" s="620"/>
      <c r="L187" s="622"/>
      <c r="M187" s="529" t="s">
        <v>503</v>
      </c>
    </row>
    <row r="188" spans="2:13">
      <c r="B188" s="361"/>
      <c r="C188" s="362" t="s">
        <v>658</v>
      </c>
      <c r="D188" s="620"/>
      <c r="E188" s="620"/>
      <c r="F188" s="620"/>
      <c r="G188" s="620"/>
      <c r="H188" s="620"/>
      <c r="I188" s="621" t="e">
        <v>#DIV/0!</v>
      </c>
      <c r="J188" s="620"/>
      <c r="K188" s="620"/>
      <c r="L188" s="622"/>
      <c r="M188" s="529" t="s">
        <v>503</v>
      </c>
    </row>
    <row r="189" spans="2:13">
      <c r="B189" s="361"/>
      <c r="C189" s="362" t="s">
        <v>659</v>
      </c>
      <c r="D189" s="620"/>
      <c r="E189" s="620"/>
      <c r="F189" s="620"/>
      <c r="G189" s="620"/>
      <c r="H189" s="620"/>
      <c r="I189" s="621" t="e">
        <v>#DIV/0!</v>
      </c>
      <c r="J189" s="620"/>
      <c r="K189" s="620"/>
      <c r="L189" s="622"/>
      <c r="M189" s="529" t="s">
        <v>654</v>
      </c>
    </row>
    <row r="190" spans="2:13">
      <c r="B190" s="361"/>
      <c r="C190" s="362" t="s">
        <v>660</v>
      </c>
      <c r="D190" s="620"/>
      <c r="E190" s="620"/>
      <c r="F190" s="620"/>
      <c r="G190" s="620"/>
      <c r="H190" s="620"/>
      <c r="I190" s="621" t="e">
        <v>#DIV/0!</v>
      </c>
      <c r="J190" s="620"/>
      <c r="K190" s="620"/>
      <c r="L190" s="622"/>
      <c r="M190" s="529" t="s">
        <v>654</v>
      </c>
    </row>
    <row r="191" spans="2:13">
      <c r="B191" s="361"/>
      <c r="C191" s="362" t="s">
        <v>661</v>
      </c>
      <c r="D191" s="620"/>
      <c r="E191" s="620"/>
      <c r="F191" s="620"/>
      <c r="G191" s="620"/>
      <c r="H191" s="620"/>
      <c r="I191" s="621" t="e">
        <v>#DIV/0!</v>
      </c>
      <c r="J191" s="620"/>
      <c r="K191" s="620"/>
      <c r="L191" s="622"/>
      <c r="M191" s="529" t="s">
        <v>662</v>
      </c>
    </row>
    <row r="192" spans="2:13">
      <c r="B192" s="361"/>
      <c r="C192" s="362" t="s">
        <v>663</v>
      </c>
      <c r="D192" s="620"/>
      <c r="E192" s="620"/>
      <c r="F192" s="620"/>
      <c r="G192" s="620"/>
      <c r="H192" s="620"/>
      <c r="I192" s="621" t="e">
        <v>#DIV/0!</v>
      </c>
      <c r="J192" s="620"/>
      <c r="K192" s="620"/>
      <c r="L192" s="622"/>
      <c r="M192" s="529" t="s">
        <v>624</v>
      </c>
    </row>
    <row r="193" spans="2:13">
      <c r="B193" s="361"/>
      <c r="C193" s="362" t="s">
        <v>664</v>
      </c>
      <c r="D193" s="620"/>
      <c r="E193" s="620"/>
      <c r="F193" s="620"/>
      <c r="G193" s="620"/>
      <c r="H193" s="620"/>
      <c r="I193" s="621" t="e">
        <v>#DIV/0!</v>
      </c>
      <c r="J193" s="620"/>
      <c r="K193" s="620"/>
      <c r="L193" s="622"/>
      <c r="M193" s="529" t="s">
        <v>503</v>
      </c>
    </row>
    <row r="194" spans="2:13">
      <c r="B194" s="361"/>
      <c r="C194" s="362" t="s">
        <v>665</v>
      </c>
      <c r="D194" s="620"/>
      <c r="E194" s="620"/>
      <c r="F194" s="620"/>
      <c r="G194" s="620"/>
      <c r="H194" s="620"/>
      <c r="I194" s="621" t="e">
        <v>#DIV/0!</v>
      </c>
      <c r="J194" s="620"/>
      <c r="K194" s="620"/>
      <c r="L194" s="622"/>
      <c r="M194" s="529" t="s">
        <v>503</v>
      </c>
    </row>
    <row r="195" spans="2:13">
      <c r="B195" s="361"/>
      <c r="C195" s="362" t="s">
        <v>666</v>
      </c>
      <c r="D195" s="620"/>
      <c r="E195" s="620"/>
      <c r="F195" s="620"/>
      <c r="G195" s="620"/>
      <c r="H195" s="620"/>
      <c r="I195" s="621" t="e">
        <v>#DIV/0!</v>
      </c>
      <c r="J195" s="620"/>
      <c r="K195" s="620"/>
      <c r="L195" s="622"/>
      <c r="M195" s="529" t="s">
        <v>503</v>
      </c>
    </row>
    <row r="196" spans="2:13">
      <c r="B196" s="361"/>
      <c r="C196" s="362" t="s">
        <v>667</v>
      </c>
      <c r="D196" s="620"/>
      <c r="E196" s="620"/>
      <c r="F196" s="620"/>
      <c r="G196" s="620"/>
      <c r="H196" s="620"/>
      <c r="I196" s="621" t="e">
        <v>#DIV/0!</v>
      </c>
      <c r="J196" s="620"/>
      <c r="K196" s="620"/>
      <c r="L196" s="622"/>
      <c r="M196" s="529" t="s">
        <v>503</v>
      </c>
    </row>
    <row r="197" spans="2:13">
      <c r="B197" s="361"/>
      <c r="C197" s="362" t="s">
        <v>668</v>
      </c>
      <c r="D197" s="620"/>
      <c r="E197" s="620"/>
      <c r="F197" s="620"/>
      <c r="G197" s="620"/>
      <c r="H197" s="620"/>
      <c r="I197" s="621" t="e">
        <v>#DIV/0!</v>
      </c>
      <c r="J197" s="620"/>
      <c r="K197" s="620"/>
      <c r="L197" s="622"/>
      <c r="M197" s="529" t="s">
        <v>503</v>
      </c>
    </row>
    <row r="198" spans="2:13">
      <c r="B198" s="361"/>
      <c r="C198" s="362" t="s">
        <v>669</v>
      </c>
      <c r="D198" s="620"/>
      <c r="E198" s="620"/>
      <c r="F198" s="620"/>
      <c r="G198" s="620"/>
      <c r="H198" s="620"/>
      <c r="I198" s="621" t="e">
        <v>#DIV/0!</v>
      </c>
      <c r="J198" s="620"/>
      <c r="K198" s="620"/>
      <c r="L198" s="622"/>
      <c r="M198" s="529" t="s">
        <v>503</v>
      </c>
    </row>
    <row r="199" spans="2:13">
      <c r="B199" s="361"/>
      <c r="C199" s="362" t="s">
        <v>670</v>
      </c>
      <c r="D199" s="620"/>
      <c r="E199" s="620"/>
      <c r="F199" s="620"/>
      <c r="G199" s="620"/>
      <c r="H199" s="620"/>
      <c r="I199" s="621" t="e">
        <v>#DIV/0!</v>
      </c>
      <c r="J199" s="620"/>
      <c r="K199" s="620"/>
      <c r="L199" s="622"/>
      <c r="M199" s="529" t="s">
        <v>503</v>
      </c>
    </row>
    <row r="200" spans="2:13">
      <c r="B200" s="361"/>
      <c r="C200" s="362" t="s">
        <v>671</v>
      </c>
      <c r="D200" s="620"/>
      <c r="E200" s="620"/>
      <c r="F200" s="620"/>
      <c r="G200" s="620"/>
      <c r="H200" s="620"/>
      <c r="I200" s="621" t="e">
        <v>#DIV/0!</v>
      </c>
      <c r="J200" s="620"/>
      <c r="K200" s="620"/>
      <c r="L200" s="622"/>
      <c r="M200" s="529" t="s">
        <v>503</v>
      </c>
    </row>
    <row r="201" spans="2:13">
      <c r="B201" s="361"/>
      <c r="C201" s="362" t="s">
        <v>672</v>
      </c>
      <c r="D201" s="620"/>
      <c r="E201" s="620"/>
      <c r="F201" s="620"/>
      <c r="G201" s="620"/>
      <c r="H201" s="620"/>
      <c r="I201" s="621" t="e">
        <v>#DIV/0!</v>
      </c>
      <c r="J201" s="620"/>
      <c r="K201" s="620"/>
      <c r="L201" s="622"/>
      <c r="M201" s="529" t="s">
        <v>503</v>
      </c>
    </row>
    <row r="202" spans="2:13">
      <c r="B202" s="361"/>
      <c r="C202" s="362" t="s">
        <v>673</v>
      </c>
      <c r="D202" s="620"/>
      <c r="E202" s="620"/>
      <c r="F202" s="620"/>
      <c r="G202" s="620"/>
      <c r="H202" s="620"/>
      <c r="I202" s="621" t="e">
        <v>#DIV/0!</v>
      </c>
      <c r="J202" s="620"/>
      <c r="K202" s="620"/>
      <c r="L202" s="622"/>
      <c r="M202" s="529" t="s">
        <v>503</v>
      </c>
    </row>
    <row r="203" spans="2:13">
      <c r="B203" s="361"/>
      <c r="C203" s="362" t="s">
        <v>674</v>
      </c>
      <c r="D203" s="620"/>
      <c r="E203" s="620"/>
      <c r="F203" s="620"/>
      <c r="G203" s="620"/>
      <c r="H203" s="620"/>
      <c r="I203" s="621" t="e">
        <v>#DIV/0!</v>
      </c>
      <c r="J203" s="620"/>
      <c r="K203" s="620"/>
      <c r="L203" s="622"/>
      <c r="M203" s="529" t="s">
        <v>675</v>
      </c>
    </row>
    <row r="204" spans="2:13">
      <c r="B204" s="361"/>
      <c r="C204" s="362" t="s">
        <v>676</v>
      </c>
      <c r="D204" s="620"/>
      <c r="E204" s="620"/>
      <c r="F204" s="620"/>
      <c r="G204" s="620"/>
      <c r="H204" s="620"/>
      <c r="I204" s="621" t="e">
        <v>#DIV/0!</v>
      </c>
      <c r="J204" s="620"/>
      <c r="K204" s="620"/>
      <c r="L204" s="622"/>
      <c r="M204" s="529" t="s">
        <v>675</v>
      </c>
    </row>
    <row r="205" spans="2:13">
      <c r="B205" s="361"/>
      <c r="C205" s="362" t="s">
        <v>677</v>
      </c>
      <c r="D205" s="620"/>
      <c r="E205" s="620"/>
      <c r="F205" s="620"/>
      <c r="G205" s="620"/>
      <c r="H205" s="620"/>
      <c r="I205" s="621" t="e">
        <v>#DIV/0!</v>
      </c>
      <c r="J205" s="620"/>
      <c r="K205" s="620"/>
      <c r="L205" s="622"/>
      <c r="M205" s="529" t="s">
        <v>675</v>
      </c>
    </row>
    <row r="206" spans="2:13">
      <c r="B206" s="361"/>
      <c r="C206" s="362" t="s">
        <v>678</v>
      </c>
      <c r="D206" s="620"/>
      <c r="E206" s="620"/>
      <c r="F206" s="620"/>
      <c r="G206" s="620"/>
      <c r="H206" s="620"/>
      <c r="I206" s="621" t="e">
        <v>#DIV/0!</v>
      </c>
      <c r="J206" s="620"/>
      <c r="K206" s="620"/>
      <c r="L206" s="622"/>
      <c r="M206" s="529" t="s">
        <v>503</v>
      </c>
    </row>
    <row r="207" spans="2:13">
      <c r="B207" s="361"/>
      <c r="C207" s="362" t="s">
        <v>679</v>
      </c>
      <c r="D207" s="620"/>
      <c r="E207" s="620"/>
      <c r="F207" s="620"/>
      <c r="G207" s="620"/>
      <c r="H207" s="620"/>
      <c r="I207" s="621" t="e">
        <v>#DIV/0!</v>
      </c>
      <c r="J207" s="620"/>
      <c r="K207" s="620"/>
      <c r="L207" s="622"/>
      <c r="M207" s="529" t="s">
        <v>503</v>
      </c>
    </row>
    <row r="208" spans="2:13">
      <c r="B208" s="361"/>
      <c r="C208" s="362" t="s">
        <v>680</v>
      </c>
      <c r="D208" s="620"/>
      <c r="E208" s="620"/>
      <c r="F208" s="620"/>
      <c r="G208" s="620"/>
      <c r="H208" s="620"/>
      <c r="I208" s="621" t="e">
        <v>#DIV/0!</v>
      </c>
      <c r="J208" s="620"/>
      <c r="K208" s="620"/>
      <c r="L208" s="622"/>
      <c r="M208" s="529" t="s">
        <v>654</v>
      </c>
    </row>
    <row r="209" spans="2:13">
      <c r="B209" s="361"/>
      <c r="C209" s="362" t="s">
        <v>681</v>
      </c>
      <c r="D209" s="620"/>
      <c r="E209" s="620"/>
      <c r="F209" s="620"/>
      <c r="G209" s="620"/>
      <c r="H209" s="620"/>
      <c r="I209" s="621" t="e">
        <v>#DIV/0!</v>
      </c>
      <c r="J209" s="620"/>
      <c r="K209" s="620"/>
      <c r="L209" s="622"/>
      <c r="M209" s="529" t="s">
        <v>654</v>
      </c>
    </row>
    <row r="210" spans="2:13">
      <c r="B210" s="361"/>
      <c r="C210" s="362" t="s">
        <v>682</v>
      </c>
      <c r="D210" s="620"/>
      <c r="E210" s="620"/>
      <c r="F210" s="620"/>
      <c r="G210" s="620"/>
      <c r="H210" s="620"/>
      <c r="I210" s="621" t="e">
        <v>#DIV/0!</v>
      </c>
      <c r="J210" s="620"/>
      <c r="K210" s="620"/>
      <c r="L210" s="622"/>
      <c r="M210" s="529" t="s">
        <v>637</v>
      </c>
    </row>
    <row r="211" spans="2:13">
      <c r="B211" s="361"/>
      <c r="C211" s="362" t="s">
        <v>683</v>
      </c>
      <c r="D211" s="620"/>
      <c r="E211" s="620"/>
      <c r="F211" s="620"/>
      <c r="G211" s="620"/>
      <c r="H211" s="620"/>
      <c r="I211" s="621" t="e">
        <v>#DIV/0!</v>
      </c>
      <c r="J211" s="620"/>
      <c r="K211" s="620"/>
      <c r="L211" s="622"/>
      <c r="M211" s="529" t="s">
        <v>624</v>
      </c>
    </row>
    <row r="212" spans="2:13">
      <c r="B212" s="361"/>
      <c r="C212" s="362" t="s">
        <v>684</v>
      </c>
      <c r="D212" s="620"/>
      <c r="E212" s="620"/>
      <c r="F212" s="620"/>
      <c r="G212" s="620"/>
      <c r="H212" s="620"/>
      <c r="I212" s="621" t="e">
        <v>#DIV/0!</v>
      </c>
      <c r="J212" s="620"/>
      <c r="K212" s="620"/>
      <c r="L212" s="622"/>
      <c r="M212" s="529" t="s">
        <v>624</v>
      </c>
    </row>
    <row r="213" spans="2:13">
      <c r="B213" s="361"/>
      <c r="C213" s="362" t="s">
        <v>685</v>
      </c>
      <c r="D213" s="620"/>
      <c r="E213" s="620"/>
      <c r="F213" s="620"/>
      <c r="G213" s="620"/>
      <c r="H213" s="620"/>
      <c r="I213" s="621" t="e">
        <v>#DIV/0!</v>
      </c>
      <c r="J213" s="620"/>
      <c r="K213" s="620"/>
      <c r="L213" s="622"/>
      <c r="M213" s="529" t="s">
        <v>654</v>
      </c>
    </row>
    <row r="214" spans="2:13">
      <c r="B214" s="361"/>
      <c r="C214" s="362" t="s">
        <v>686</v>
      </c>
      <c r="D214" s="620"/>
      <c r="E214" s="620"/>
      <c r="F214" s="620"/>
      <c r="G214" s="620"/>
      <c r="H214" s="620"/>
      <c r="I214" s="621" t="e">
        <v>#DIV/0!</v>
      </c>
      <c r="J214" s="620"/>
      <c r="K214" s="620"/>
      <c r="L214" s="622"/>
      <c r="M214" s="529" t="s">
        <v>654</v>
      </c>
    </row>
    <row r="215" spans="2:13">
      <c r="B215" s="361"/>
      <c r="C215" s="362" t="s">
        <v>687</v>
      </c>
      <c r="D215" s="620"/>
      <c r="E215" s="620"/>
      <c r="F215" s="620"/>
      <c r="G215" s="620"/>
      <c r="H215" s="620"/>
      <c r="I215" s="621" t="e">
        <v>#DIV/0!</v>
      </c>
      <c r="J215" s="620"/>
      <c r="K215" s="620"/>
      <c r="L215" s="622"/>
      <c r="M215" s="529" t="s">
        <v>637</v>
      </c>
    </row>
    <row r="216" spans="2:13">
      <c r="B216" s="361"/>
      <c r="C216" s="362" t="s">
        <v>688</v>
      </c>
      <c r="D216" s="620"/>
      <c r="E216" s="620"/>
      <c r="F216" s="620"/>
      <c r="G216" s="620"/>
      <c r="H216" s="620"/>
      <c r="I216" s="621" t="e">
        <v>#DIV/0!</v>
      </c>
      <c r="J216" s="620"/>
      <c r="K216" s="620"/>
      <c r="L216" s="622"/>
      <c r="M216" s="529" t="s">
        <v>654</v>
      </c>
    </row>
    <row r="217" spans="2:13">
      <c r="B217" s="361"/>
      <c r="C217" s="362" t="s">
        <v>689</v>
      </c>
      <c r="D217" s="620"/>
      <c r="E217" s="620"/>
      <c r="F217" s="620"/>
      <c r="G217" s="620"/>
      <c r="H217" s="620"/>
      <c r="I217" s="621" t="e">
        <v>#DIV/0!</v>
      </c>
      <c r="J217" s="620"/>
      <c r="K217" s="620"/>
      <c r="L217" s="622"/>
      <c r="M217" s="529" t="s">
        <v>654</v>
      </c>
    </row>
    <row r="218" spans="2:13">
      <c r="B218" s="361"/>
      <c r="C218" s="362" t="s">
        <v>690</v>
      </c>
      <c r="D218" s="620"/>
      <c r="E218" s="620"/>
      <c r="F218" s="620"/>
      <c r="G218" s="620"/>
      <c r="H218" s="620"/>
      <c r="I218" s="621" t="e">
        <v>#DIV/0!</v>
      </c>
      <c r="J218" s="620"/>
      <c r="K218" s="620"/>
      <c r="L218" s="622"/>
      <c r="M218" s="529" t="s">
        <v>654</v>
      </c>
    </row>
    <row r="219" spans="2:13">
      <c r="B219" s="361"/>
      <c r="C219" s="362" t="s">
        <v>691</v>
      </c>
      <c r="D219" s="620"/>
      <c r="E219" s="620"/>
      <c r="F219" s="620"/>
      <c r="G219" s="620"/>
      <c r="H219" s="620"/>
      <c r="I219" s="621" t="e">
        <v>#DIV/0!</v>
      </c>
      <c r="J219" s="620"/>
      <c r="K219" s="620"/>
      <c r="L219" s="622"/>
      <c r="M219" s="529" t="s">
        <v>654</v>
      </c>
    </row>
    <row r="220" spans="2:13">
      <c r="B220" s="361"/>
      <c r="C220" s="362" t="s">
        <v>692</v>
      </c>
      <c r="D220" s="620"/>
      <c r="E220" s="620"/>
      <c r="F220" s="620"/>
      <c r="G220" s="620"/>
      <c r="H220" s="620"/>
      <c r="I220" s="621" t="e">
        <v>#DIV/0!</v>
      </c>
      <c r="J220" s="620"/>
      <c r="K220" s="620"/>
      <c r="L220" s="622"/>
      <c r="M220" s="529" t="s">
        <v>654</v>
      </c>
    </row>
    <row r="221" spans="2:13">
      <c r="B221" s="361"/>
      <c r="C221" s="362" t="s">
        <v>693</v>
      </c>
      <c r="D221" s="620"/>
      <c r="E221" s="620"/>
      <c r="F221" s="620"/>
      <c r="G221" s="620"/>
      <c r="H221" s="620"/>
      <c r="I221" s="621" t="e">
        <v>#DIV/0!</v>
      </c>
      <c r="J221" s="620"/>
      <c r="K221" s="620"/>
      <c r="L221" s="622"/>
      <c r="M221" s="529" t="s">
        <v>654</v>
      </c>
    </row>
    <row r="222" spans="2:13">
      <c r="B222" s="361"/>
      <c r="C222" s="362" t="s">
        <v>694</v>
      </c>
      <c r="D222" s="620"/>
      <c r="E222" s="620"/>
      <c r="F222" s="620"/>
      <c r="G222" s="620"/>
      <c r="H222" s="620"/>
      <c r="I222" s="621" t="e">
        <v>#DIV/0!</v>
      </c>
      <c r="J222" s="620"/>
      <c r="K222" s="620"/>
      <c r="L222" s="622"/>
      <c r="M222" s="529" t="s">
        <v>654</v>
      </c>
    </row>
    <row r="223" spans="2:13">
      <c r="B223" s="361"/>
      <c r="C223" s="362" t="s">
        <v>695</v>
      </c>
      <c r="D223" s="620"/>
      <c r="E223" s="620"/>
      <c r="F223" s="620"/>
      <c r="G223" s="620"/>
      <c r="H223" s="620"/>
      <c r="I223" s="621" t="e">
        <v>#DIV/0!</v>
      </c>
      <c r="J223" s="620"/>
      <c r="K223" s="620"/>
      <c r="L223" s="622"/>
      <c r="M223" s="529" t="s">
        <v>503</v>
      </c>
    </row>
    <row r="224" spans="2:13">
      <c r="B224" s="361"/>
      <c r="C224" s="362" t="s">
        <v>696</v>
      </c>
      <c r="D224" s="620"/>
      <c r="E224" s="620"/>
      <c r="F224" s="620"/>
      <c r="G224" s="620"/>
      <c r="H224" s="620"/>
      <c r="I224" s="621" t="e">
        <v>#DIV/0!</v>
      </c>
      <c r="J224" s="620"/>
      <c r="K224" s="620"/>
      <c r="L224" s="622"/>
      <c r="M224" s="529" t="s">
        <v>503</v>
      </c>
    </row>
    <row r="225" spans="2:13">
      <c r="B225" s="361"/>
      <c r="C225" s="362" t="s">
        <v>697</v>
      </c>
      <c r="D225" s="620"/>
      <c r="E225" s="620"/>
      <c r="F225" s="620"/>
      <c r="G225" s="620"/>
      <c r="H225" s="620"/>
      <c r="I225" s="621" t="e">
        <v>#DIV/0!</v>
      </c>
      <c r="J225" s="620"/>
      <c r="K225" s="620"/>
      <c r="L225" s="622"/>
      <c r="M225" s="529" t="s">
        <v>503</v>
      </c>
    </row>
    <row r="226" spans="2:13">
      <c r="B226" s="361"/>
      <c r="C226" s="362" t="s">
        <v>698</v>
      </c>
      <c r="D226" s="620"/>
      <c r="E226" s="620"/>
      <c r="F226" s="620"/>
      <c r="G226" s="620"/>
      <c r="H226" s="620"/>
      <c r="I226" s="621" t="e">
        <v>#DIV/0!</v>
      </c>
      <c r="J226" s="620"/>
      <c r="K226" s="620"/>
      <c r="L226" s="622"/>
      <c r="M226" s="529" t="s">
        <v>503</v>
      </c>
    </row>
    <row r="227" spans="2:13">
      <c r="B227" s="361"/>
      <c r="C227" s="362" t="s">
        <v>699</v>
      </c>
      <c r="D227" s="620"/>
      <c r="E227" s="620"/>
      <c r="F227" s="620"/>
      <c r="G227" s="620"/>
      <c r="H227" s="620"/>
      <c r="I227" s="621" t="e">
        <v>#DIV/0!</v>
      </c>
      <c r="J227" s="620"/>
      <c r="K227" s="620"/>
      <c r="L227" s="622"/>
      <c r="M227" s="529" t="s">
        <v>503</v>
      </c>
    </row>
    <row r="228" spans="2:13">
      <c r="B228" s="361"/>
      <c r="C228" s="362" t="s">
        <v>700</v>
      </c>
      <c r="D228" s="620"/>
      <c r="E228" s="620"/>
      <c r="F228" s="620"/>
      <c r="G228" s="620"/>
      <c r="H228" s="620"/>
      <c r="I228" s="621" t="e">
        <v>#DIV/0!</v>
      </c>
      <c r="J228" s="620"/>
      <c r="K228" s="620"/>
      <c r="L228" s="622"/>
      <c r="M228" s="529" t="s">
        <v>503</v>
      </c>
    </row>
    <row r="229" spans="2:13">
      <c r="B229" s="361"/>
      <c r="C229" s="362" t="s">
        <v>701</v>
      </c>
      <c r="D229" s="620"/>
      <c r="E229" s="620"/>
      <c r="F229" s="620"/>
      <c r="G229" s="620"/>
      <c r="H229" s="620"/>
      <c r="I229" s="621" t="e">
        <v>#DIV/0!</v>
      </c>
      <c r="J229" s="620"/>
      <c r="K229" s="620"/>
      <c r="L229" s="622"/>
      <c r="M229" s="529" t="s">
        <v>503</v>
      </c>
    </row>
    <row r="230" spans="2:13">
      <c r="B230" s="361"/>
      <c r="C230" s="362" t="s">
        <v>702</v>
      </c>
      <c r="D230" s="620"/>
      <c r="E230" s="620"/>
      <c r="F230" s="620"/>
      <c r="G230" s="620"/>
      <c r="H230" s="620"/>
      <c r="I230" s="621" t="e">
        <v>#DIV/0!</v>
      </c>
      <c r="J230" s="620"/>
      <c r="K230" s="620"/>
      <c r="L230" s="622"/>
      <c r="M230" s="529" t="s">
        <v>476</v>
      </c>
    </row>
    <row r="231" spans="2:13">
      <c r="B231" s="361"/>
      <c r="C231" s="362" t="s">
        <v>703</v>
      </c>
      <c r="D231" s="620"/>
      <c r="E231" s="620"/>
      <c r="F231" s="620"/>
      <c r="G231" s="620"/>
      <c r="H231" s="620"/>
      <c r="I231" s="621" t="e">
        <v>#DIV/0!</v>
      </c>
      <c r="J231" s="620"/>
      <c r="K231" s="620"/>
      <c r="L231" s="622"/>
      <c r="M231" s="529" t="s">
        <v>476</v>
      </c>
    </row>
    <row r="232" spans="2:13">
      <c r="B232" s="361"/>
      <c r="C232" s="362" t="s">
        <v>704</v>
      </c>
      <c r="D232" s="620"/>
      <c r="E232" s="620"/>
      <c r="F232" s="620"/>
      <c r="G232" s="620"/>
      <c r="H232" s="620"/>
      <c r="I232" s="621" t="e">
        <v>#DIV/0!</v>
      </c>
      <c r="J232" s="620"/>
      <c r="K232" s="620"/>
      <c r="L232" s="622"/>
      <c r="M232" s="529" t="s">
        <v>476</v>
      </c>
    </row>
    <row r="233" spans="2:13">
      <c r="B233" s="361"/>
      <c r="C233" s="362" t="s">
        <v>705</v>
      </c>
      <c r="D233" s="620"/>
      <c r="E233" s="620"/>
      <c r="F233" s="620"/>
      <c r="G233" s="620"/>
      <c r="H233" s="620"/>
      <c r="I233" s="621" t="e">
        <v>#DIV/0!</v>
      </c>
      <c r="J233" s="620"/>
      <c r="K233" s="620"/>
      <c r="L233" s="622"/>
      <c r="M233" s="529" t="s">
        <v>476</v>
      </c>
    </row>
    <row r="234" spans="2:13">
      <c r="B234" s="361"/>
      <c r="C234" s="362" t="s">
        <v>706</v>
      </c>
      <c r="D234" s="620"/>
      <c r="E234" s="620"/>
      <c r="F234" s="620"/>
      <c r="G234" s="620"/>
      <c r="H234" s="620"/>
      <c r="I234" s="621" t="e">
        <v>#DIV/0!</v>
      </c>
      <c r="J234" s="620"/>
      <c r="K234" s="620"/>
      <c r="L234" s="622"/>
      <c r="M234" s="529" t="s">
        <v>476</v>
      </c>
    </row>
    <row r="235" spans="2:13">
      <c r="B235" s="361"/>
      <c r="C235" s="362" t="s">
        <v>707</v>
      </c>
      <c r="D235" s="620"/>
      <c r="E235" s="620"/>
      <c r="F235" s="620"/>
      <c r="G235" s="620"/>
      <c r="H235" s="620"/>
      <c r="I235" s="621" t="e">
        <v>#DIV/0!</v>
      </c>
      <c r="J235" s="620"/>
      <c r="K235" s="620"/>
      <c r="L235" s="622"/>
      <c r="M235" s="529" t="s">
        <v>476</v>
      </c>
    </row>
    <row r="236" spans="2:13">
      <c r="B236" s="361"/>
      <c r="C236" s="362" t="s">
        <v>708</v>
      </c>
      <c r="D236" s="620"/>
      <c r="E236" s="620"/>
      <c r="F236" s="620"/>
      <c r="G236" s="620"/>
      <c r="H236" s="620"/>
      <c r="I236" s="621" t="e">
        <v>#DIV/0!</v>
      </c>
      <c r="J236" s="620"/>
      <c r="K236" s="620"/>
      <c r="L236" s="622"/>
      <c r="M236" s="529" t="s">
        <v>476</v>
      </c>
    </row>
    <row r="237" spans="2:13">
      <c r="B237" s="361"/>
      <c r="C237" s="362" t="s">
        <v>709</v>
      </c>
      <c r="D237" s="620"/>
      <c r="E237" s="620"/>
      <c r="F237" s="620"/>
      <c r="G237" s="620"/>
      <c r="H237" s="620"/>
      <c r="I237" s="621" t="e">
        <v>#DIV/0!</v>
      </c>
      <c r="J237" s="620"/>
      <c r="K237" s="620"/>
      <c r="L237" s="622"/>
      <c r="M237" s="529" t="s">
        <v>662</v>
      </c>
    </row>
    <row r="238" spans="2:13">
      <c r="B238" s="361"/>
      <c r="C238" s="362" t="s">
        <v>710</v>
      </c>
      <c r="D238" s="620"/>
      <c r="E238" s="620"/>
      <c r="F238" s="620"/>
      <c r="G238" s="620"/>
      <c r="H238" s="620"/>
      <c r="I238" s="621" t="e">
        <v>#DIV/0!</v>
      </c>
      <c r="J238" s="620"/>
      <c r="K238" s="620"/>
      <c r="L238" s="622"/>
      <c r="M238" s="529" t="s">
        <v>654</v>
      </c>
    </row>
    <row r="239" spans="2:13">
      <c r="B239" s="361"/>
      <c r="C239" s="362" t="s">
        <v>711</v>
      </c>
      <c r="D239" s="620"/>
      <c r="E239" s="620"/>
      <c r="F239" s="620"/>
      <c r="G239" s="620"/>
      <c r="H239" s="620"/>
      <c r="I239" s="621" t="e">
        <v>#DIV/0!</v>
      </c>
      <c r="J239" s="620"/>
      <c r="K239" s="620"/>
      <c r="L239" s="622"/>
      <c r="M239" s="529" t="s">
        <v>654</v>
      </c>
    </row>
    <row r="240" spans="2:13">
      <c r="B240" s="361"/>
      <c r="C240" s="362" t="s">
        <v>712</v>
      </c>
      <c r="D240" s="620"/>
      <c r="E240" s="620"/>
      <c r="F240" s="620"/>
      <c r="G240" s="620"/>
      <c r="H240" s="620"/>
      <c r="I240" s="621" t="e">
        <v>#DIV/0!</v>
      </c>
      <c r="J240" s="620"/>
      <c r="K240" s="620"/>
      <c r="L240" s="622"/>
      <c r="M240" s="529" t="s">
        <v>654</v>
      </c>
    </row>
    <row r="241" spans="2:13">
      <c r="B241" s="361"/>
      <c r="C241" s="362" t="s">
        <v>713</v>
      </c>
      <c r="D241" s="620"/>
      <c r="E241" s="620"/>
      <c r="F241" s="620"/>
      <c r="G241" s="620"/>
      <c r="H241" s="620"/>
      <c r="I241" s="621" t="e">
        <v>#DIV/0!</v>
      </c>
      <c r="J241" s="620"/>
      <c r="K241" s="620"/>
      <c r="L241" s="622"/>
      <c r="M241" s="529" t="s">
        <v>654</v>
      </c>
    </row>
    <row r="242" spans="2:13">
      <c r="B242" s="361"/>
      <c r="C242" s="362" t="s">
        <v>714</v>
      </c>
      <c r="D242" s="620"/>
      <c r="E242" s="620"/>
      <c r="F242" s="620"/>
      <c r="G242" s="620"/>
      <c r="H242" s="620"/>
      <c r="I242" s="621" t="e">
        <v>#DIV/0!</v>
      </c>
      <c r="J242" s="620"/>
      <c r="K242" s="620"/>
      <c r="L242" s="622"/>
      <c r="M242" s="529" t="s">
        <v>662</v>
      </c>
    </row>
    <row r="243" spans="2:13">
      <c r="B243" s="361"/>
      <c r="C243" s="362" t="s">
        <v>715</v>
      </c>
      <c r="D243" s="620"/>
      <c r="E243" s="620"/>
      <c r="F243" s="620"/>
      <c r="G243" s="620"/>
      <c r="H243" s="620"/>
      <c r="I243" s="621" t="e">
        <v>#DIV/0!</v>
      </c>
      <c r="J243" s="620"/>
      <c r="K243" s="620"/>
      <c r="L243" s="622"/>
      <c r="M243" s="529" t="s">
        <v>654</v>
      </c>
    </row>
    <row r="244" spans="2:13" ht="13">
      <c r="B244" s="363"/>
      <c r="C244" s="364" t="s">
        <v>106</v>
      </c>
      <c r="D244" s="457">
        <v>356253</v>
      </c>
      <c r="E244" s="457">
        <v>-73360</v>
      </c>
      <c r="F244" s="457">
        <v>282893</v>
      </c>
      <c r="G244" s="457">
        <f t="shared" ref="G244:K244" si="0">SUM(G12:G243)</f>
        <v>0</v>
      </c>
      <c r="H244" s="457">
        <v>271101</v>
      </c>
      <c r="I244" s="457" t="e">
        <f t="shared" si="0"/>
        <v>#DIV/0!</v>
      </c>
      <c r="J244" s="457">
        <v>11792</v>
      </c>
      <c r="K244" s="457">
        <f t="shared" si="0"/>
        <v>0</v>
      </c>
      <c r="L244" s="457">
        <v>73360</v>
      </c>
      <c r="M244" s="365"/>
    </row>
  </sheetData>
  <mergeCells count="3">
    <mergeCell ref="B2:C2"/>
    <mergeCell ref="B5:D5"/>
    <mergeCell ref="G9:I9"/>
  </mergeCells>
  <pageMargins left="0.35433070866141736" right="0.35433070866141736" top="0.59055118110236227" bottom="0.59055118110236227" header="0.51181102362204722" footer="0.11811023622047245"/>
  <pageSetup paperSize="9" scale="64" fitToWidth="2" fitToHeight="100" orientation="landscape" r:id="rId1"/>
  <headerFooter scaleWithDoc="0" alignWithMargins="0">
    <oddFooter>&amp;L&amp;8&amp;D&amp;C&amp;8&amp; Template: &amp;A
&amp;F&amp;R&amp;8&amp;P of &amp;N</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0070C0"/>
    <pageSetUpPr fitToPage="1"/>
  </sheetPr>
  <dimension ref="B1:H14"/>
  <sheetViews>
    <sheetView view="pageBreakPreview" topLeftCell="A3" zoomScaleNormal="100" zoomScaleSheetLayoutView="100" workbookViewId="0">
      <selection activeCell="D12" sqref="D12"/>
    </sheetView>
  </sheetViews>
  <sheetFormatPr defaultColWidth="9.1796875" defaultRowHeight="12.5"/>
  <cols>
    <col min="1" max="1" width="12" style="55" customWidth="1"/>
    <col min="2" max="2" width="16.453125" style="55" bestFit="1" customWidth="1"/>
    <col min="3" max="3" width="41.26953125" style="55" customWidth="1"/>
    <col min="4" max="4" width="15.7265625" style="55" customWidth="1"/>
    <col min="5" max="5" width="8.54296875" style="55" customWidth="1"/>
    <col min="6" max="8" width="19.81640625" style="55" customWidth="1"/>
    <col min="9" max="9" width="18.26953125" style="55" customWidth="1"/>
    <col min="10" max="16384" width="9.1796875" style="55"/>
  </cols>
  <sheetData>
    <row r="1" spans="2:8" ht="20">
      <c r="B1" s="26" t="str">
        <f>Cover!C22</f>
        <v>Endeavour Energy</v>
      </c>
      <c r="C1" s="27"/>
      <c r="D1" s="27"/>
      <c r="E1" s="27"/>
      <c r="F1" s="27"/>
      <c r="G1" s="27"/>
      <c r="H1" s="27"/>
    </row>
    <row r="2" spans="2:8" ht="20">
      <c r="B2" s="825" t="s">
        <v>107</v>
      </c>
      <c r="C2" s="825"/>
    </row>
    <row r="3" spans="2:8" ht="20">
      <c r="B3" s="26" t="str">
        <f>Cover!C26</f>
        <v>2012-13</v>
      </c>
    </row>
    <row r="4" spans="2:8" ht="20">
      <c r="B4" s="26"/>
    </row>
    <row r="5" spans="2:8" ht="66" customHeight="1">
      <c r="B5" s="826" t="s">
        <v>372</v>
      </c>
      <c r="C5" s="827"/>
    </row>
    <row r="6" spans="2:8" ht="20">
      <c r="B6" s="54"/>
    </row>
    <row r="7" spans="2:8" ht="15.5">
      <c r="B7" s="73" t="s">
        <v>55</v>
      </c>
    </row>
    <row r="8" spans="2:8" ht="15.5">
      <c r="B8" s="64"/>
    </row>
    <row r="9" spans="2:8" ht="13" hidden="1">
      <c r="B9" s="56"/>
      <c r="C9" s="57"/>
      <c r="D9" s="58"/>
      <c r="E9" s="59"/>
      <c r="F9" s="60"/>
      <c r="G9" s="61"/>
      <c r="H9" s="61"/>
    </row>
    <row r="10" spans="2:8" ht="51" customHeight="1">
      <c r="B10" s="65" t="s">
        <v>95</v>
      </c>
      <c r="C10" s="62" t="s">
        <v>96</v>
      </c>
      <c r="D10" s="66" t="s">
        <v>134</v>
      </c>
    </row>
    <row r="11" spans="2:8" ht="14.25" customHeight="1">
      <c r="B11" s="185"/>
      <c r="C11" s="67" t="s">
        <v>108</v>
      </c>
      <c r="D11" s="186"/>
    </row>
    <row r="12" spans="2:8" ht="13.5" customHeight="1">
      <c r="B12" s="185"/>
      <c r="C12" s="67" t="s">
        <v>109</v>
      </c>
      <c r="D12" s="586">
        <v>4238.366410523091</v>
      </c>
    </row>
    <row r="13" spans="2:8" ht="14.25" customHeight="1">
      <c r="B13" s="185"/>
      <c r="C13" s="67" t="s">
        <v>100</v>
      </c>
      <c r="D13" s="186"/>
    </row>
    <row r="14" spans="2:8" ht="13.5" customHeight="1">
      <c r="B14" s="185"/>
      <c r="C14" s="68" t="s">
        <v>110</v>
      </c>
      <c r="D14" s="187">
        <f>SUM(D11:D13)</f>
        <v>4238.366410523091</v>
      </c>
    </row>
  </sheetData>
  <mergeCells count="2">
    <mergeCell ref="B2:C2"/>
    <mergeCell ref="B5:C5"/>
  </mergeCells>
  <phoneticPr fontId="36" type="noConversion"/>
  <pageMargins left="0.35433070866141736" right="0.35433070866141736" top="0.59055118110236227" bottom="0.59055118110236227" header="0.51181102362204722" footer="0.11811023622047245"/>
  <pageSetup paperSize="9" fitToHeight="100" orientation="landscape" r:id="rId1"/>
  <headerFooter scaleWithDoc="0" alignWithMargins="0">
    <oddFooter>&amp;L&amp;8&amp;D&amp;C&amp;8&amp; Template: &amp;A
&amp;F&amp;R&amp;8&amp;P of &amp;N</oddFooter>
  </headerFooter>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tabColor rgb="FF0070C0"/>
    <pageSetUpPr fitToPage="1"/>
  </sheetPr>
  <dimension ref="B1:M17"/>
  <sheetViews>
    <sheetView view="pageBreakPreview" topLeftCell="B5" zoomScaleNormal="100" zoomScaleSheetLayoutView="100" workbookViewId="0">
      <selection activeCell="D6" sqref="D6"/>
    </sheetView>
  </sheetViews>
  <sheetFormatPr defaultColWidth="9.1796875" defaultRowHeight="12.5"/>
  <cols>
    <col min="1" max="1" width="12" style="55" customWidth="1"/>
    <col min="2" max="2" width="16.453125" style="55" bestFit="1" customWidth="1"/>
    <col min="3" max="3" width="48.54296875" style="55" customWidth="1"/>
    <col min="4" max="9" width="15.7265625" style="55" customWidth="1"/>
    <col min="10" max="10" width="10.26953125" style="55" customWidth="1"/>
    <col min="11" max="13" width="19.81640625" style="55" customWidth="1"/>
    <col min="14" max="14" width="18.26953125" style="55" customWidth="1"/>
    <col min="15" max="16384" width="9.1796875" style="55"/>
  </cols>
  <sheetData>
    <row r="1" spans="2:13" ht="20">
      <c r="B1" s="26" t="str">
        <f>Cover!C22</f>
        <v>Endeavour Energy</v>
      </c>
      <c r="C1" s="27"/>
      <c r="D1" s="27"/>
      <c r="E1" s="27"/>
      <c r="F1" s="27"/>
      <c r="G1" s="27"/>
      <c r="H1" s="27"/>
      <c r="I1" s="27"/>
      <c r="J1" s="27"/>
      <c r="K1" s="27"/>
      <c r="L1" s="27"/>
      <c r="M1" s="27"/>
    </row>
    <row r="2" spans="2:13" ht="20.25" customHeight="1">
      <c r="B2" s="828" t="s">
        <v>112</v>
      </c>
      <c r="C2" s="828"/>
      <c r="D2" s="828"/>
    </row>
    <row r="3" spans="2:13" ht="20">
      <c r="B3" s="26" t="str">
        <f>Cover!C26</f>
        <v>2012-13</v>
      </c>
    </row>
    <row r="4" spans="2:13" ht="20">
      <c r="B4" s="26"/>
    </row>
    <row r="5" spans="2:13" ht="55.5" customHeight="1">
      <c r="B5" s="826" t="s">
        <v>373</v>
      </c>
      <c r="C5" s="829"/>
      <c r="D5" s="827"/>
    </row>
    <row r="6" spans="2:13" ht="20">
      <c r="B6" s="54"/>
    </row>
    <row r="7" spans="2:13" ht="15.5">
      <c r="B7" s="73" t="s">
        <v>56</v>
      </c>
    </row>
    <row r="8" spans="2:13" ht="15.5">
      <c r="B8" s="64"/>
    </row>
    <row r="9" spans="2:13" ht="51" customHeight="1">
      <c r="B9" s="65" t="s">
        <v>95</v>
      </c>
      <c r="C9" s="62" t="s">
        <v>96</v>
      </c>
      <c r="D9" s="66" t="s">
        <v>113</v>
      </c>
      <c r="E9" s="63" t="s">
        <v>114</v>
      </c>
      <c r="F9" s="63" t="s">
        <v>71</v>
      </c>
      <c r="G9" s="63" t="s">
        <v>72</v>
      </c>
      <c r="H9" s="63" t="s">
        <v>161</v>
      </c>
      <c r="I9" s="63" t="s">
        <v>115</v>
      </c>
    </row>
    <row r="10" spans="2:13" ht="12.75" customHeight="1">
      <c r="B10" s="164"/>
      <c r="C10" s="172" t="s">
        <v>97</v>
      </c>
      <c r="D10" s="35" t="s">
        <v>98</v>
      </c>
      <c r="E10" s="35" t="s">
        <v>98</v>
      </c>
      <c r="F10" s="35" t="s">
        <v>98</v>
      </c>
      <c r="G10" s="35" t="s">
        <v>98</v>
      </c>
      <c r="H10" s="35" t="s">
        <v>98</v>
      </c>
      <c r="I10" s="35" t="s">
        <v>98</v>
      </c>
    </row>
    <row r="11" spans="2:13" ht="12.75" customHeight="1">
      <c r="B11" s="164"/>
      <c r="C11" s="70" t="s">
        <v>97</v>
      </c>
      <c r="D11" s="535">
        <v>7756.5</v>
      </c>
      <c r="E11" s="165">
        <v>4035.1</v>
      </c>
      <c r="F11" s="535">
        <v>5710</v>
      </c>
      <c r="G11" s="535">
        <v>1080</v>
      </c>
      <c r="H11" s="165">
        <v>18581.599999999999</v>
      </c>
      <c r="I11" s="456">
        <f>'1. Income'!H19</f>
        <v>0</v>
      </c>
    </row>
    <row r="12" spans="2:13" ht="13.5" customHeight="1">
      <c r="B12" s="164"/>
      <c r="C12" s="68" t="s">
        <v>116</v>
      </c>
      <c r="D12" s="69">
        <f>D11</f>
        <v>7756.5</v>
      </c>
      <c r="E12" s="69">
        <f t="shared" ref="E12:G12" si="0">E11</f>
        <v>4035.1</v>
      </c>
      <c r="F12" s="69">
        <f t="shared" si="0"/>
        <v>5710</v>
      </c>
      <c r="G12" s="69">
        <f t="shared" si="0"/>
        <v>1080</v>
      </c>
      <c r="H12" s="69">
        <f t="shared" ref="H12" si="1">H11</f>
        <v>18581.599999999999</v>
      </c>
      <c r="I12" s="69">
        <f>I11</f>
        <v>0</v>
      </c>
    </row>
    <row r="13" spans="2:13" ht="13">
      <c r="B13" s="164"/>
      <c r="C13" s="172" t="s">
        <v>124</v>
      </c>
      <c r="D13" s="35"/>
      <c r="E13" s="35"/>
      <c r="F13" s="35"/>
      <c r="G13" s="35"/>
      <c r="H13" s="35"/>
      <c r="I13" s="35"/>
    </row>
    <row r="14" spans="2:13" ht="13.5" customHeight="1">
      <c r="B14" s="164"/>
      <c r="C14" s="171" t="s">
        <v>748</v>
      </c>
      <c r="D14" s="623"/>
      <c r="E14" s="623"/>
      <c r="F14" s="623"/>
      <c r="G14" s="623"/>
      <c r="H14" s="623"/>
      <c r="I14" s="623"/>
    </row>
    <row r="15" spans="2:13" ht="13.5" customHeight="1">
      <c r="B15" s="164"/>
      <c r="C15" s="171" t="s">
        <v>125</v>
      </c>
      <c r="D15" s="624"/>
      <c r="E15" s="624"/>
      <c r="F15" s="624"/>
      <c r="G15" s="624"/>
      <c r="H15" s="624"/>
      <c r="I15" s="624"/>
    </row>
    <row r="16" spans="2:13" ht="13.5" customHeight="1">
      <c r="B16" s="164"/>
      <c r="C16" s="68" t="s">
        <v>123</v>
      </c>
      <c r="D16" s="625"/>
      <c r="E16" s="625"/>
      <c r="F16" s="625"/>
      <c r="G16" s="625"/>
      <c r="H16" s="625"/>
      <c r="I16" s="625"/>
    </row>
    <row r="17" spans="2:9" ht="13.5" customHeight="1">
      <c r="B17" s="164"/>
      <c r="C17" s="68" t="s">
        <v>111</v>
      </c>
      <c r="D17" s="625"/>
      <c r="E17" s="625"/>
      <c r="F17" s="625"/>
      <c r="G17" s="625"/>
      <c r="H17" s="625"/>
      <c r="I17" s="625"/>
    </row>
  </sheetData>
  <mergeCells count="2">
    <mergeCell ref="B2:D2"/>
    <mergeCell ref="B5:D5"/>
  </mergeCells>
  <phoneticPr fontId="36" type="noConversion"/>
  <pageMargins left="0.35433070866141736" right="0.35433070866141736" top="0.59055118110236227" bottom="0.59055118110236227" header="0.51181102362204722" footer="0.11811023622047245"/>
  <pageSetup paperSize="9" scale="89" fitToHeight="100" orientation="landscape" r:id="rId1"/>
  <headerFooter scaleWithDoc="0" alignWithMargins="0">
    <oddFooter>&amp;L&amp;8&amp;D&amp;C&amp;8&amp; Template: &amp;A
&amp;F&amp;R&amp;8&amp;P of &amp;N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8"/>
  <sheetViews>
    <sheetView view="pageBreakPreview" zoomScaleNormal="100" zoomScaleSheetLayoutView="100" workbookViewId="0">
      <selection activeCell="E8" sqref="E8"/>
    </sheetView>
  </sheetViews>
  <sheetFormatPr defaultColWidth="9.1796875" defaultRowHeight="22.5"/>
  <cols>
    <col min="1" max="1" width="6.1796875" style="14" customWidth="1"/>
    <col min="2" max="2" width="5.7265625" style="14" customWidth="1"/>
    <col min="3" max="5" width="50.7265625" style="14" customWidth="1"/>
    <col min="6" max="6" width="5.7265625" style="14" customWidth="1"/>
    <col min="7" max="7" width="3.7265625" style="14" customWidth="1"/>
    <col min="8" max="13" width="10.7265625" style="14" customWidth="1"/>
    <col min="14" max="14" width="4" style="14" customWidth="1"/>
    <col min="15" max="16384" width="9.1796875" style="14"/>
  </cols>
  <sheetData>
    <row r="1" spans="1:15" ht="23.25" customHeight="1" thickBot="1">
      <c r="A1" s="14" t="s">
        <v>91</v>
      </c>
    </row>
    <row r="2" spans="1:15" ht="60" customHeight="1" thickTop="1">
      <c r="B2" s="380"/>
      <c r="C2" s="379"/>
      <c r="D2" s="379"/>
      <c r="E2" s="379"/>
      <c r="F2" s="378"/>
      <c r="G2" s="15"/>
      <c r="H2" s="15"/>
      <c r="I2" s="15"/>
      <c r="J2" s="15"/>
      <c r="K2" s="15"/>
      <c r="L2" s="15"/>
      <c r="M2" s="15"/>
      <c r="N2" s="15"/>
      <c r="O2" s="16"/>
    </row>
    <row r="3" spans="1:15" ht="51.65" customHeight="1">
      <c r="B3" s="375"/>
      <c r="C3" s="659" t="s">
        <v>370</v>
      </c>
      <c r="D3" s="660"/>
      <c r="E3" s="660"/>
      <c r="F3" s="377"/>
      <c r="G3" s="17"/>
      <c r="H3" s="17"/>
      <c r="I3" s="17"/>
      <c r="J3" s="17"/>
      <c r="K3" s="17"/>
      <c r="L3" s="17"/>
      <c r="M3" s="17"/>
      <c r="N3" s="18"/>
      <c r="O3" s="16"/>
    </row>
    <row r="4" spans="1:15" ht="21" customHeight="1">
      <c r="B4" s="375"/>
      <c r="C4" s="661" t="s">
        <v>92</v>
      </c>
      <c r="D4" s="660"/>
      <c r="E4" s="660"/>
      <c r="F4" s="376"/>
      <c r="G4" s="19"/>
      <c r="H4" s="19"/>
      <c r="I4" s="19"/>
      <c r="J4" s="19"/>
      <c r="K4" s="19"/>
      <c r="L4" s="19"/>
      <c r="M4" s="19"/>
      <c r="N4" s="20"/>
      <c r="O4" s="16"/>
    </row>
    <row r="5" spans="1:15" ht="15" customHeight="1" thickBot="1">
      <c r="B5" s="375"/>
      <c r="C5" s="21"/>
      <c r="D5" s="21"/>
      <c r="E5" s="21"/>
      <c r="F5" s="374"/>
      <c r="G5" s="22"/>
      <c r="H5" s="22"/>
      <c r="I5" s="22"/>
      <c r="J5" s="22"/>
      <c r="K5" s="22"/>
      <c r="L5" s="22"/>
      <c r="M5" s="22"/>
      <c r="N5" s="15"/>
      <c r="O5" s="16"/>
    </row>
    <row r="6" spans="1:15" s="23" customFormat="1" ht="15" customHeight="1">
      <c r="B6" s="373"/>
      <c r="C6" s="372"/>
      <c r="D6" s="372"/>
      <c r="E6" s="372"/>
      <c r="F6" s="371"/>
      <c r="G6" s="24"/>
      <c r="H6" s="22"/>
      <c r="I6" s="22"/>
      <c r="J6" s="22"/>
      <c r="K6" s="22"/>
      <c r="L6" s="22"/>
      <c r="M6" s="22"/>
      <c r="N6" s="19"/>
      <c r="O6" s="25"/>
    </row>
    <row r="7" spans="1:15" s="23" customFormat="1" ht="30" customHeight="1">
      <c r="B7" s="370"/>
      <c r="C7" s="446" t="s">
        <v>93</v>
      </c>
      <c r="D7" s="447" t="s">
        <v>428</v>
      </c>
      <c r="E7" s="447" t="s">
        <v>429</v>
      </c>
      <c r="F7" s="369"/>
      <c r="G7" s="24"/>
      <c r="H7" s="22"/>
      <c r="I7" s="22"/>
      <c r="J7" s="22"/>
      <c r="K7" s="22"/>
      <c r="L7" s="22"/>
      <c r="M7" s="22"/>
      <c r="N7" s="19"/>
      <c r="O7" s="25"/>
    </row>
    <row r="8" spans="1:15" s="23" customFormat="1" ht="30" customHeight="1">
      <c r="B8" s="370"/>
      <c r="C8" s="446" t="s">
        <v>369</v>
      </c>
      <c r="D8" s="447" t="s">
        <v>430</v>
      </c>
      <c r="E8" s="447" t="s">
        <v>431</v>
      </c>
      <c r="F8" s="369"/>
      <c r="G8" s="24"/>
      <c r="H8" s="22"/>
      <c r="I8" s="22"/>
      <c r="J8" s="22"/>
      <c r="K8" s="22"/>
      <c r="L8" s="22"/>
      <c r="M8" s="22"/>
      <c r="N8" s="19"/>
      <c r="O8" s="25"/>
    </row>
    <row r="9" spans="1:15" s="23" customFormat="1" ht="30" customHeight="1">
      <c r="B9" s="370"/>
      <c r="C9" s="446" t="s">
        <v>368</v>
      </c>
      <c r="D9" s="447" t="s">
        <v>432</v>
      </c>
      <c r="E9" s="447" t="s">
        <v>433</v>
      </c>
      <c r="F9" s="369"/>
      <c r="G9" s="24"/>
      <c r="H9" s="22"/>
      <c r="I9" s="22"/>
      <c r="J9" s="22"/>
      <c r="K9" s="22"/>
      <c r="L9" s="22"/>
      <c r="M9" s="22"/>
      <c r="N9" s="19"/>
      <c r="O9" s="25"/>
    </row>
    <row r="10" spans="1:15" s="23" customFormat="1" ht="30" customHeight="1">
      <c r="B10" s="370"/>
      <c r="C10" s="446" t="s">
        <v>367</v>
      </c>
      <c r="D10" s="447" t="s">
        <v>434</v>
      </c>
      <c r="E10" s="447" t="s">
        <v>435</v>
      </c>
      <c r="F10" s="369"/>
      <c r="G10" s="24"/>
      <c r="H10" s="22"/>
      <c r="I10" s="22"/>
      <c r="J10" s="22"/>
      <c r="K10" s="22"/>
      <c r="L10" s="22"/>
      <c r="M10" s="22"/>
      <c r="N10" s="19"/>
      <c r="O10" s="25"/>
    </row>
    <row r="11" spans="1:15" s="23" customFormat="1" ht="30" customHeight="1">
      <c r="B11" s="370"/>
      <c r="C11" s="446" t="s">
        <v>366</v>
      </c>
      <c r="D11" s="447" t="s">
        <v>436</v>
      </c>
      <c r="E11" s="447" t="s">
        <v>437</v>
      </c>
      <c r="F11" s="369"/>
      <c r="G11" s="24"/>
      <c r="H11" s="22"/>
      <c r="I11" s="22"/>
      <c r="J11" s="22"/>
      <c r="K11" s="22"/>
      <c r="L11" s="22"/>
      <c r="M11" s="22"/>
      <c r="N11" s="19"/>
      <c r="O11" s="25"/>
    </row>
    <row r="12" spans="1:15" s="23" customFormat="1" ht="30" customHeight="1">
      <c r="B12" s="370"/>
      <c r="C12" s="447" t="s">
        <v>438</v>
      </c>
      <c r="D12" s="447" t="s">
        <v>439</v>
      </c>
      <c r="E12" s="447" t="s">
        <v>440</v>
      </c>
      <c r="F12" s="369"/>
      <c r="G12" s="24"/>
      <c r="H12" s="22"/>
      <c r="I12" s="22"/>
      <c r="J12" s="22"/>
      <c r="K12" s="22"/>
      <c r="L12" s="22"/>
      <c r="M12" s="22"/>
      <c r="N12" s="19"/>
      <c r="O12" s="25"/>
    </row>
    <row r="13" spans="1:15" s="23" customFormat="1" ht="30" customHeight="1">
      <c r="B13" s="370"/>
      <c r="C13" s="447" t="s">
        <v>441</v>
      </c>
      <c r="D13" s="447" t="s">
        <v>442</v>
      </c>
      <c r="E13" s="447" t="s">
        <v>443</v>
      </c>
      <c r="F13" s="369"/>
      <c r="G13" s="24"/>
      <c r="H13" s="22"/>
      <c r="I13" s="22"/>
      <c r="J13" s="22"/>
      <c r="K13" s="22"/>
      <c r="L13" s="22"/>
      <c r="M13" s="22"/>
      <c r="N13" s="19"/>
      <c r="O13" s="25"/>
    </row>
    <row r="14" spans="1:15" s="23" customFormat="1" ht="30" customHeight="1">
      <c r="B14" s="370"/>
      <c r="C14" s="447" t="s">
        <v>444</v>
      </c>
      <c r="D14" s="447" t="s">
        <v>445</v>
      </c>
      <c r="E14" s="447" t="s">
        <v>446</v>
      </c>
      <c r="F14" s="369"/>
      <c r="G14" s="24"/>
      <c r="H14" s="22"/>
      <c r="I14" s="22"/>
      <c r="J14" s="22"/>
      <c r="K14" s="22"/>
      <c r="L14" s="22"/>
      <c r="M14" s="22"/>
      <c r="N14" s="19"/>
      <c r="O14" s="25"/>
    </row>
    <row r="15" spans="1:15" s="23" customFormat="1" ht="15" customHeight="1" thickBot="1">
      <c r="A15" s="22"/>
      <c r="B15" s="368"/>
      <c r="C15" s="367"/>
      <c r="D15" s="367"/>
      <c r="E15" s="367"/>
      <c r="F15" s="366"/>
      <c r="G15" s="24"/>
      <c r="H15" s="22"/>
      <c r="I15" s="22"/>
      <c r="J15" s="22"/>
      <c r="K15" s="22"/>
      <c r="L15" s="22"/>
      <c r="M15" s="22"/>
      <c r="N15" s="19"/>
      <c r="O15" s="25"/>
    </row>
    <row r="16" spans="1:15" ht="23" thickTop="1">
      <c r="A16" s="16"/>
      <c r="B16" s="15"/>
    </row>
    <row r="17" spans="1:2">
      <c r="A17" s="16"/>
      <c r="B17" s="16"/>
    </row>
    <row r="18" spans="1:2">
      <c r="A18" s="16"/>
      <c r="B18" s="16"/>
    </row>
  </sheetData>
  <mergeCells count="2">
    <mergeCell ref="C3:E3"/>
    <mergeCell ref="C4:E4"/>
  </mergeCells>
  <hyperlinks>
    <hyperlink ref="C7" location="Cover!A1" display="Cover sheet"/>
    <hyperlink ref="C8" location="'1. Income'!A1" display="1. Income statement"/>
    <hyperlink ref="C9" location="'2. Balance'!A1" display="2. Balance sheet"/>
    <hyperlink ref="C10" location="'3. Cashflows'!A1" display="3. Cashflows statement"/>
    <hyperlink ref="C11" location="'4. Equity'!A1" display="4. Changes in equity"/>
    <hyperlink ref="C12" location="'5. Capex'!A1" display="5. Capex"/>
    <hyperlink ref="C13" location="'6. Capex overheads'!A1" display="6. Capex overheads"/>
    <hyperlink ref="C14" location="'7. Capex for tax dep''n'!A1" display="7. Capex for tax depreciation"/>
    <hyperlink ref="D7" location="'8. Maintenance'!A1" display="8. Maintenance"/>
    <hyperlink ref="D8" location="'9. Maintenance overheads'!A1" display="9. Maintenance overheads"/>
    <hyperlink ref="D9" location="'10. Operating costs'!A1" display="10. Operating costs"/>
    <hyperlink ref="D10" location="'11. Operating overheads'!A1" display="11. Operating overheads"/>
    <hyperlink ref="D11" location="'12. Cost categories'!A1" display="12. Cost categories"/>
    <hyperlink ref="D12" location="'13. Opex step change'!A1" display="13. Opex step change"/>
    <hyperlink ref="D14" location="'15. Overheads allocation'!A1" display="15. Overheads allocation"/>
    <hyperlink ref="E7" location="'16. Avoided cost payments'!A1" display="16. Avoided cost payments"/>
    <hyperlink ref="E8" location="'17. Altern Ctl &amp; other'!A1" display="17. Alternative control &amp; other"/>
    <hyperlink ref="E9" location="'18. EBSS'!A1" display="18. EBSS"/>
    <hyperlink ref="E10" location="'19. Juris Scheme'!A1" display="19. Jurisdictional scheme"/>
    <hyperlink ref="E11" location="'20a. DMIS -DMIA'!A1" display="20a. DMIS _ DMIA"/>
    <hyperlink ref="E13" location="'21. Self insurance'!A1" display="21. Self insurance"/>
    <hyperlink ref="E14" location="'22. CHAP'!A1" display="22. Change in accounting policy"/>
    <hyperlink ref="D13" location="'14. Provisions'!A1" display="14. Provisions"/>
    <hyperlink ref="E12" location="'20b. DMIS -  D-factor'!A1" display="20b. DMIS _ D-factor"/>
  </hyperlinks>
  <pageMargins left="0.35433070866141736" right="0.35433070866141736" top="0.59055118110236227" bottom="0.59055118110236227" header="0.51181102362204722" footer="0.11811023622047245"/>
  <pageSetup paperSize="9" scale="82" fitToHeight="100" orientation="landscape" r:id="rId1"/>
  <headerFooter scaleWithDoc="0" alignWithMargins="0">
    <oddFooter>&amp;L&amp;8&amp;D&amp;C&amp;8&amp; Template: &amp;A
&amp;F&amp;R&amp;8&amp;P of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4">
    <tabColor rgb="FF0070C0"/>
    <pageSetUpPr fitToPage="1"/>
  </sheetPr>
  <dimension ref="A1:R35"/>
  <sheetViews>
    <sheetView view="pageBreakPreview" topLeftCell="A4" zoomScaleNormal="100" zoomScaleSheetLayoutView="100" workbookViewId="0">
      <selection activeCell="G8" sqref="G8"/>
    </sheetView>
  </sheetViews>
  <sheetFormatPr defaultColWidth="9.1796875" defaultRowHeight="15.5"/>
  <cols>
    <col min="1" max="1" width="11.81640625" style="77" customWidth="1"/>
    <col min="2" max="2" width="46.26953125" style="77" customWidth="1"/>
    <col min="3" max="11" width="15.7265625" style="77" customWidth="1"/>
    <col min="12" max="16384" width="9.1796875" style="77"/>
  </cols>
  <sheetData>
    <row r="1" spans="1:18" ht="23.25" customHeight="1">
      <c r="B1" s="26" t="str">
        <f>Cover!C22</f>
        <v>Endeavour Energy</v>
      </c>
    </row>
    <row r="2" spans="1:18" ht="17.25" customHeight="1">
      <c r="B2" s="78" t="s">
        <v>0</v>
      </c>
    </row>
    <row r="3" spans="1:18" ht="17.25" customHeight="1">
      <c r="B3" s="26" t="str">
        <f>Cover!C26</f>
        <v>2012-13</v>
      </c>
    </row>
    <row r="4" spans="1:18" ht="13.5" customHeight="1">
      <c r="B4" s="80"/>
      <c r="C4" s="80"/>
      <c r="D4" s="80"/>
      <c r="E4" s="80"/>
    </row>
    <row r="5" spans="1:18" ht="27" customHeight="1">
      <c r="B5" s="826" t="s">
        <v>374</v>
      </c>
      <c r="C5" s="827"/>
      <c r="D5" s="80"/>
      <c r="E5" s="80"/>
    </row>
    <row r="6" spans="1:18" ht="13.5" customHeight="1">
      <c r="B6" s="462"/>
      <c r="C6" s="462"/>
      <c r="D6" s="395"/>
      <c r="E6" s="395"/>
      <c r="F6" s="395"/>
      <c r="G6" s="395"/>
      <c r="H6" s="395"/>
    </row>
    <row r="7" spans="1:18">
      <c r="B7" s="463" t="s">
        <v>1</v>
      </c>
      <c r="C7" s="463"/>
      <c r="D7" s="396"/>
      <c r="E7" s="395"/>
      <c r="F7" s="395"/>
      <c r="G7" s="395"/>
      <c r="H7" s="395"/>
      <c r="I7" s="395"/>
      <c r="J7" s="395"/>
      <c r="K7" s="395"/>
    </row>
    <row r="8" spans="1:18">
      <c r="B8" s="463"/>
      <c r="C8" s="463"/>
      <c r="D8" s="395"/>
      <c r="E8" s="395"/>
      <c r="F8" s="395"/>
      <c r="G8" s="396"/>
      <c r="H8" s="395"/>
      <c r="I8" s="395"/>
      <c r="J8" s="395"/>
      <c r="K8" s="395"/>
    </row>
    <row r="9" spans="1:18" ht="24.75" customHeight="1">
      <c r="A9" s="394"/>
      <c r="B9" s="830" t="s">
        <v>375</v>
      </c>
      <c r="C9" s="831"/>
      <c r="D9" s="396"/>
      <c r="E9" s="395"/>
      <c r="F9" s="395"/>
      <c r="G9" s="396"/>
      <c r="H9" s="395"/>
      <c r="I9" s="395"/>
      <c r="J9" s="395"/>
      <c r="K9" s="395"/>
      <c r="L9" s="394"/>
      <c r="M9" s="394"/>
      <c r="N9" s="394"/>
      <c r="O9" s="394"/>
      <c r="P9" s="394"/>
      <c r="Q9" s="394"/>
      <c r="R9" s="394"/>
    </row>
    <row r="10" spans="1:18">
      <c r="B10" s="81"/>
      <c r="C10" s="81"/>
      <c r="D10" s="396"/>
      <c r="E10" s="395"/>
      <c r="F10" s="395"/>
      <c r="G10" s="395"/>
      <c r="H10" s="395"/>
    </row>
    <row r="11" spans="1:18">
      <c r="B11" s="83"/>
      <c r="C11" s="161" t="s">
        <v>98</v>
      </c>
    </row>
    <row r="12" spans="1:18">
      <c r="B12" s="496" t="s">
        <v>70</v>
      </c>
      <c r="C12" s="587">
        <f>'8. Maintenance'!H18+'10. Operating costs'!H22</f>
        <v>271586.27373226895</v>
      </c>
    </row>
    <row r="13" spans="1:18">
      <c r="B13" s="86" t="s">
        <v>2</v>
      </c>
      <c r="C13" s="561">
        <v>0</v>
      </c>
    </row>
    <row r="14" spans="1:18">
      <c r="B14" s="86" t="s">
        <v>3</v>
      </c>
      <c r="C14" s="626">
        <f>'21. Self insurance'!D29/1000</f>
        <v>0</v>
      </c>
    </row>
    <row r="15" spans="1:18">
      <c r="B15" s="86" t="s">
        <v>117</v>
      </c>
      <c r="C15" s="528">
        <v>3279.1318072720005</v>
      </c>
    </row>
    <row r="16" spans="1:18">
      <c r="B16" s="86" t="s">
        <v>4</v>
      </c>
      <c r="C16" s="528">
        <v>4508.2727079999995</v>
      </c>
    </row>
    <row r="17" spans="2:11">
      <c r="B17" s="86" t="s">
        <v>5</v>
      </c>
      <c r="C17" s="528">
        <f>('20a. DMIS -DMIA'!C20)+'20b. DMIS -  D-factor'!C82/1000</f>
        <v>163.30199999999999</v>
      </c>
    </row>
    <row r="18" spans="2:11">
      <c r="B18" s="86" t="s">
        <v>6</v>
      </c>
      <c r="C18" s="528">
        <v>14330</v>
      </c>
    </row>
    <row r="19" spans="2:11">
      <c r="B19" s="86" t="s">
        <v>127</v>
      </c>
      <c r="C19" s="528">
        <f>(C32)</f>
        <v>2843.9042286993194</v>
      </c>
    </row>
    <row r="20" spans="2:11">
      <c r="B20" s="86" t="s">
        <v>7</v>
      </c>
      <c r="C20" s="588">
        <f>SUM(C13:C19)</f>
        <v>25124.61074397132</v>
      </c>
    </row>
    <row r="21" spans="2:11">
      <c r="B21" s="75" t="s">
        <v>8</v>
      </c>
      <c r="C21" s="627"/>
    </row>
    <row r="23" spans="2:11">
      <c r="B23" s="82" t="s">
        <v>9</v>
      </c>
    </row>
    <row r="24" spans="2:11">
      <c r="B24" s="82"/>
    </row>
    <row r="25" spans="2:11">
      <c r="B25" s="465" t="s">
        <v>10</v>
      </c>
      <c r="C25" s="88"/>
      <c r="D25" s="88"/>
      <c r="E25" s="88"/>
      <c r="F25" s="88"/>
      <c r="G25" s="88"/>
      <c r="H25" s="88"/>
      <c r="I25" s="88"/>
      <c r="J25" s="88"/>
      <c r="K25" s="89"/>
    </row>
    <row r="27" spans="2:11" ht="65.5">
      <c r="B27" s="84" t="s">
        <v>69</v>
      </c>
      <c r="C27" s="90" t="s">
        <v>128</v>
      </c>
      <c r="D27" s="833" t="s">
        <v>96</v>
      </c>
      <c r="E27" s="833"/>
      <c r="F27" s="833"/>
      <c r="G27" s="833"/>
      <c r="H27" s="833"/>
      <c r="I27" s="833"/>
      <c r="J27" s="833"/>
      <c r="K27" s="833"/>
    </row>
    <row r="28" spans="2:11" ht="42.75" customHeight="1">
      <c r="B28" s="593" t="s">
        <v>771</v>
      </c>
      <c r="C28" s="594">
        <f>'[7]template at 30 June 13'!$N$1/1000</f>
        <v>2843.9042286993194</v>
      </c>
      <c r="D28" s="834" t="s">
        <v>772</v>
      </c>
      <c r="E28" s="835"/>
      <c r="F28" s="835"/>
      <c r="G28" s="835"/>
      <c r="H28" s="835"/>
      <c r="I28" s="835"/>
      <c r="J28" s="835"/>
      <c r="K28" s="836"/>
    </row>
    <row r="29" spans="2:11">
      <c r="B29" s="91"/>
      <c r="C29" s="91"/>
      <c r="D29" s="832"/>
      <c r="E29" s="832"/>
      <c r="F29" s="832"/>
      <c r="G29" s="832"/>
      <c r="H29" s="832"/>
      <c r="I29" s="832"/>
      <c r="J29" s="832"/>
      <c r="K29" s="832"/>
    </row>
    <row r="30" spans="2:11">
      <c r="B30" s="91"/>
      <c r="C30" s="91"/>
      <c r="D30" s="832"/>
      <c r="E30" s="832"/>
      <c r="F30" s="832"/>
      <c r="G30" s="832"/>
      <c r="H30" s="832"/>
      <c r="I30" s="832"/>
      <c r="J30" s="832"/>
      <c r="K30" s="832"/>
    </row>
    <row r="31" spans="2:11">
      <c r="B31" s="91"/>
      <c r="C31" s="91"/>
      <c r="D31" s="832"/>
      <c r="E31" s="832"/>
      <c r="F31" s="832"/>
      <c r="G31" s="832"/>
      <c r="H31" s="832"/>
      <c r="I31" s="832"/>
      <c r="J31" s="832"/>
      <c r="K31" s="832"/>
    </row>
    <row r="32" spans="2:11">
      <c r="B32" s="92" t="s">
        <v>106</v>
      </c>
      <c r="C32" s="87">
        <f>SUM(C28:C31)</f>
        <v>2843.9042286993194</v>
      </c>
    </row>
    <row r="35" spans="2:18">
      <c r="B35" s="163"/>
      <c r="C35" s="163"/>
      <c r="D35" s="163"/>
      <c r="E35" s="163"/>
      <c r="F35" s="163"/>
      <c r="G35" s="163"/>
      <c r="H35" s="163"/>
      <c r="I35" s="163"/>
      <c r="J35" s="163"/>
      <c r="K35" s="163"/>
      <c r="L35" s="163"/>
      <c r="M35" s="163"/>
      <c r="N35" s="163"/>
      <c r="O35" s="163"/>
      <c r="P35" s="163"/>
      <c r="Q35" s="163"/>
      <c r="R35" s="163"/>
    </row>
  </sheetData>
  <mergeCells count="7">
    <mergeCell ref="B5:C5"/>
    <mergeCell ref="B9:C9"/>
    <mergeCell ref="D31:K31"/>
    <mergeCell ref="D27:K27"/>
    <mergeCell ref="D28:K28"/>
    <mergeCell ref="D29:K29"/>
    <mergeCell ref="D30:K30"/>
  </mergeCells>
  <phoneticPr fontId="36" type="noConversion"/>
  <pageMargins left="0.35433070866141736" right="0.35433070866141736" top="0.59055118110236227" bottom="0.59055118110236227" header="0.51181102362204722" footer="0.11811023622047245"/>
  <pageSetup paperSize="9" scale="76" fitToHeight="100" orientation="landscape" r:id="rId1"/>
  <headerFooter scaleWithDoc="0" alignWithMargins="0">
    <oddFooter>&amp;L&amp;8&amp;D&amp;C&amp;8&amp; Template: &amp;A
&amp;F&amp;R&amp;8&amp;P of &amp;N</oddFooter>
  </headerFooter>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0070C0"/>
  </sheetPr>
  <dimension ref="B1:F18"/>
  <sheetViews>
    <sheetView view="pageBreakPreview" topLeftCell="A21" zoomScaleNormal="100" zoomScaleSheetLayoutView="100" workbookViewId="0">
      <selection activeCell="F29" sqref="F29"/>
    </sheetView>
  </sheetViews>
  <sheetFormatPr defaultColWidth="9.1796875" defaultRowHeight="15.5"/>
  <cols>
    <col min="1" max="1" width="14" style="154" customWidth="1"/>
    <col min="2" max="2" width="60.7265625" style="154" customWidth="1"/>
    <col min="3" max="3" width="15.7265625" style="154" customWidth="1"/>
    <col min="4" max="6" width="30.7265625" style="154" customWidth="1"/>
    <col min="7" max="16384" width="9.1796875" style="154"/>
  </cols>
  <sheetData>
    <row r="1" spans="2:6" ht="22.5" customHeight="1">
      <c r="B1" s="26" t="str">
        <f>Cover!C22</f>
        <v>Endeavour Energy</v>
      </c>
    </row>
    <row r="2" spans="2:6" ht="20">
      <c r="B2" s="153" t="s">
        <v>53</v>
      </c>
      <c r="C2" s="155"/>
      <c r="D2" s="155"/>
    </row>
    <row r="3" spans="2:6" ht="18" customHeight="1">
      <c r="B3" s="26" t="str">
        <f>Cover!C26</f>
        <v>2012-13</v>
      </c>
      <c r="C3" s="155"/>
      <c r="D3" s="155"/>
    </row>
    <row r="4" spans="2:6" ht="15.75" customHeight="1">
      <c r="B4" s="156"/>
      <c r="C4" s="155"/>
      <c r="D4" s="155"/>
    </row>
    <row r="5" spans="2:6" ht="30" customHeight="1">
      <c r="B5" s="839" t="s">
        <v>448</v>
      </c>
      <c r="C5" s="840"/>
      <c r="D5" s="397"/>
    </row>
    <row r="6" spans="2:6" ht="15.75" customHeight="1">
      <c r="B6" s="460"/>
      <c r="C6" s="461"/>
      <c r="D6" s="397"/>
    </row>
    <row r="7" spans="2:6" ht="30" customHeight="1">
      <c r="B7" s="837" t="s">
        <v>166</v>
      </c>
      <c r="C7" s="838"/>
      <c r="D7" s="155"/>
    </row>
    <row r="8" spans="2:6" ht="15.75" customHeight="1">
      <c r="B8" s="156"/>
      <c r="C8" s="155"/>
      <c r="D8" s="155"/>
    </row>
    <row r="9" spans="2:6" ht="15.75" customHeight="1">
      <c r="B9" s="445" t="s">
        <v>426</v>
      </c>
      <c r="C9" s="397"/>
      <c r="D9" s="397"/>
    </row>
    <row r="10" spans="2:6" ht="15.75" customHeight="1">
      <c r="B10" s="398"/>
      <c r="C10" s="397"/>
      <c r="D10" s="397"/>
    </row>
    <row r="11" spans="2:6" s="157" customFormat="1" ht="52">
      <c r="B11" s="176" t="s">
        <v>68</v>
      </c>
      <c r="C11" s="497" t="s">
        <v>452</v>
      </c>
      <c r="D11" s="155"/>
      <c r="E11" s="155"/>
      <c r="F11" s="155"/>
    </row>
    <row r="12" spans="2:6">
      <c r="B12" s="177" t="s">
        <v>740</v>
      </c>
      <c r="C12" s="158">
        <v>0</v>
      </c>
      <c r="D12" s="178"/>
      <c r="E12" t="s">
        <v>743</v>
      </c>
      <c r="F12"/>
    </row>
    <row r="13" spans="2:6">
      <c r="B13" s="177" t="s">
        <v>741</v>
      </c>
      <c r="C13" s="158">
        <v>74250</v>
      </c>
      <c r="D13" s="178"/>
      <c r="E13" t="s">
        <v>744</v>
      </c>
      <c r="F13"/>
    </row>
    <row r="14" spans="2:6">
      <c r="B14" s="177"/>
      <c r="C14" s="158"/>
      <c r="D14" s="178"/>
      <c r="E14" s="178"/>
      <c r="F14" s="178"/>
    </row>
    <row r="15" spans="2:6">
      <c r="B15" s="177"/>
      <c r="C15" s="158"/>
      <c r="D15" s="178"/>
      <c r="E15" s="178"/>
      <c r="F15" s="178"/>
    </row>
    <row r="16" spans="2:6">
      <c r="B16" s="179" t="s">
        <v>427</v>
      </c>
      <c r="C16" s="180">
        <f>SUM(C12:C15)</f>
        <v>74250</v>
      </c>
      <c r="D16" s="178"/>
      <c r="E16" s="178"/>
      <c r="F16" s="178"/>
    </row>
    <row r="18" spans="2:2">
      <c r="B18" s="532" t="s">
        <v>742</v>
      </c>
    </row>
  </sheetData>
  <mergeCells count="2">
    <mergeCell ref="B7:C7"/>
    <mergeCell ref="B5:C5"/>
  </mergeCells>
  <phoneticPr fontId="36" type="noConversion"/>
  <pageMargins left="0.35433070866141736" right="0.35433070866141736" top="0.59055118110236227" bottom="0.59055118110236227" header="0.51181102362204722" footer="0.11811023622047245"/>
  <pageSetup paperSize="9" scale="76" fitToHeight="100" orientation="landscape" r:id="rId1"/>
  <headerFooter scaleWithDoc="0" alignWithMargins="0">
    <oddFooter>&amp;L&amp;8&amp;D&amp;C&amp;8&amp; Template: &amp;A
&amp;F&amp;R&amp;8&amp;P of &amp;N</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0070C0"/>
  </sheetPr>
  <dimension ref="A1:K33"/>
  <sheetViews>
    <sheetView view="pageBreakPreview" topLeftCell="A13" zoomScaleNormal="100" zoomScaleSheetLayoutView="100" workbookViewId="0">
      <selection activeCell="E4" sqref="E4"/>
    </sheetView>
  </sheetViews>
  <sheetFormatPr defaultColWidth="8.81640625" defaultRowHeight="12.5"/>
  <cols>
    <col min="1" max="1" width="13.54296875" style="93" customWidth="1"/>
    <col min="2" max="2" width="43.7265625" style="93" customWidth="1"/>
    <col min="3" max="6" width="15.7265625" style="93" customWidth="1"/>
    <col min="7" max="7" width="11.7265625" style="93" customWidth="1"/>
    <col min="8" max="8" width="19.7265625" style="93" customWidth="1"/>
    <col min="9" max="13" width="2.1796875" style="93" customWidth="1"/>
    <col min="14" max="16384" width="8.81640625" style="93"/>
  </cols>
  <sheetData>
    <row r="1" spans="1:11" ht="20">
      <c r="B1" s="26" t="str">
        <f>Cover!C22</f>
        <v>Endeavour Energy</v>
      </c>
      <c r="E1" s="94"/>
    </row>
    <row r="2" spans="1:11" ht="20">
      <c r="B2" s="78" t="s">
        <v>11</v>
      </c>
      <c r="E2" s="94"/>
    </row>
    <row r="3" spans="1:11" ht="20">
      <c r="B3" s="26" t="str">
        <f>Cover!C26</f>
        <v>2012-13</v>
      </c>
      <c r="E3" s="94"/>
    </row>
    <row r="4" spans="1:11" ht="20">
      <c r="B4" s="79"/>
      <c r="E4" s="94"/>
    </row>
    <row r="5" spans="1:11" ht="18">
      <c r="B5" s="159" t="s">
        <v>12</v>
      </c>
      <c r="E5" s="94"/>
      <c r="F5" s="403"/>
    </row>
    <row r="6" spans="1:11" ht="18">
      <c r="B6" s="159"/>
      <c r="E6" s="94"/>
      <c r="F6" s="403"/>
      <c r="G6" s="451"/>
    </row>
    <row r="7" spans="1:11" s="399" customFormat="1" ht="69" customHeight="1">
      <c r="A7" s="403"/>
      <c r="B7" s="846" t="s">
        <v>376</v>
      </c>
      <c r="C7" s="847"/>
      <c r="D7" s="848"/>
      <c r="E7" s="405"/>
      <c r="F7" s="403"/>
      <c r="G7" s="452"/>
      <c r="H7" s="404"/>
      <c r="I7" s="404"/>
      <c r="J7" s="404"/>
      <c r="K7" s="402"/>
    </row>
    <row r="8" spans="1:11" s="399" customFormat="1" ht="18">
      <c r="B8" s="401"/>
      <c r="E8" s="400"/>
      <c r="F8" s="403"/>
    </row>
    <row r="9" spans="1:11" ht="15.5">
      <c r="B9" s="82" t="s">
        <v>13</v>
      </c>
      <c r="F9" s="510"/>
      <c r="G9" s="510"/>
      <c r="H9" s="511"/>
    </row>
    <row r="10" spans="1:11" ht="15.5">
      <c r="B10" s="82"/>
      <c r="C10" s="95"/>
      <c r="D10" s="95"/>
      <c r="E10" s="95"/>
      <c r="F10" s="511"/>
      <c r="G10" s="511"/>
      <c r="H10" s="511"/>
    </row>
    <row r="11" spans="1:11" ht="17.25" customHeight="1">
      <c r="B11" s="849" t="s">
        <v>118</v>
      </c>
      <c r="C11" s="852" t="s">
        <v>67</v>
      </c>
      <c r="D11" s="853"/>
      <c r="E11" s="854"/>
      <c r="F11" s="512"/>
      <c r="G11" s="513"/>
      <c r="H11" s="513"/>
      <c r="I11" s="96"/>
      <c r="J11" s="97"/>
    </row>
    <row r="12" spans="1:11" ht="16.5" customHeight="1">
      <c r="B12" s="850"/>
      <c r="C12" s="852" t="str">
        <f>B3</f>
        <v>2012-13</v>
      </c>
      <c r="D12" s="855"/>
      <c r="E12" s="856"/>
      <c r="F12" s="512"/>
      <c r="G12" s="513"/>
      <c r="H12" s="513"/>
      <c r="I12" s="98"/>
      <c r="J12" s="97"/>
    </row>
    <row r="13" spans="1:11" ht="37.5">
      <c r="B13" s="851"/>
      <c r="C13" s="99" t="s">
        <v>135</v>
      </c>
      <c r="D13" s="99" t="s">
        <v>136</v>
      </c>
      <c r="E13" s="99" t="s">
        <v>137</v>
      </c>
      <c r="F13" s="512"/>
      <c r="G13" s="513"/>
      <c r="H13" s="513"/>
      <c r="I13" s="98"/>
      <c r="J13" s="97"/>
    </row>
    <row r="14" spans="1:11" ht="25">
      <c r="B14" s="100" t="s">
        <v>749</v>
      </c>
      <c r="C14" s="74">
        <v>21.097999999999999</v>
      </c>
      <c r="D14" s="74">
        <v>78.412999999999997</v>
      </c>
      <c r="E14" s="101">
        <v>99.510999999999996</v>
      </c>
      <c r="F14" s="514"/>
      <c r="G14" s="514"/>
      <c r="H14" s="514"/>
      <c r="I14" s="77"/>
      <c r="J14" s="77"/>
    </row>
    <row r="15" spans="1:11" ht="15.5">
      <c r="B15" s="100" t="s">
        <v>750</v>
      </c>
      <c r="C15" s="74">
        <v>61.292999999999999</v>
      </c>
      <c r="D15" s="74">
        <v>193.42099999999999</v>
      </c>
      <c r="E15" s="101">
        <v>254.714</v>
      </c>
      <c r="F15" s="514"/>
      <c r="G15" s="514"/>
      <c r="H15" s="514"/>
      <c r="I15" s="77"/>
      <c r="J15" s="77"/>
    </row>
    <row r="16" spans="1:11" ht="15.5">
      <c r="B16" s="100" t="s">
        <v>751</v>
      </c>
      <c r="C16" s="74">
        <v>55.558</v>
      </c>
      <c r="D16" s="74">
        <v>0</v>
      </c>
      <c r="E16" s="101">
        <v>55.558</v>
      </c>
      <c r="F16" s="514"/>
      <c r="G16" s="514"/>
      <c r="H16" s="514"/>
      <c r="I16" s="77"/>
      <c r="J16" s="77"/>
    </row>
    <row r="17" spans="2:10" ht="15.5">
      <c r="B17" s="100" t="s">
        <v>752</v>
      </c>
      <c r="C17" s="74">
        <v>2.2530000000000001</v>
      </c>
      <c r="D17" s="74">
        <v>0</v>
      </c>
      <c r="E17" s="101">
        <v>2.2530000000000001</v>
      </c>
      <c r="F17" s="514"/>
      <c r="G17" s="514"/>
      <c r="H17" s="514"/>
      <c r="I17" s="77"/>
      <c r="J17" s="77"/>
    </row>
    <row r="18" spans="2:10" ht="15.5">
      <c r="B18" s="100"/>
      <c r="C18" s="74"/>
      <c r="D18" s="74"/>
      <c r="E18" s="101">
        <f t="shared" ref="E18:E19" si="0">SUM(C18:D18)</f>
        <v>0</v>
      </c>
      <c r="F18" s="514"/>
      <c r="G18" s="514"/>
      <c r="H18" s="514"/>
      <c r="I18" s="77"/>
      <c r="J18" s="77"/>
    </row>
    <row r="19" spans="2:10" ht="15.5">
      <c r="B19" s="100"/>
      <c r="C19" s="74"/>
      <c r="D19" s="74"/>
      <c r="E19" s="101">
        <f t="shared" si="0"/>
        <v>0</v>
      </c>
      <c r="F19" s="514"/>
      <c r="G19" s="514"/>
      <c r="H19" s="514"/>
      <c r="I19" s="77"/>
      <c r="J19" s="77"/>
    </row>
    <row r="20" spans="2:10" ht="15.5">
      <c r="B20" s="102" t="s">
        <v>106</v>
      </c>
      <c r="C20" s="85">
        <f>SUM(C14:C19)</f>
        <v>140.202</v>
      </c>
      <c r="D20" s="85">
        <f>SUM(D14:D19)</f>
        <v>271.834</v>
      </c>
      <c r="E20" s="85">
        <f>SUM(E14:E19)</f>
        <v>412.036</v>
      </c>
      <c r="F20" s="514"/>
      <c r="G20" s="514"/>
      <c r="H20" s="514"/>
      <c r="I20" s="77"/>
      <c r="J20" s="77"/>
    </row>
    <row r="21" spans="2:10" ht="15.5">
      <c r="B21" s="103"/>
      <c r="C21" s="104"/>
      <c r="D21" s="104"/>
      <c r="E21" s="104"/>
      <c r="F21" s="515"/>
      <c r="G21" s="515"/>
      <c r="H21" s="515"/>
      <c r="I21" s="77"/>
    </row>
    <row r="22" spans="2:10" ht="15.5">
      <c r="B22" s="82" t="s">
        <v>162</v>
      </c>
      <c r="C22" s="95"/>
      <c r="D22" s="95"/>
      <c r="E22" s="95"/>
      <c r="F22" s="511"/>
      <c r="G22" s="510"/>
      <c r="H22" s="510"/>
    </row>
    <row r="23" spans="2:10" ht="15.5">
      <c r="B23" s="82"/>
      <c r="C23" s="95"/>
      <c r="D23" s="95"/>
      <c r="E23" s="95"/>
      <c r="F23" s="95"/>
    </row>
    <row r="24" spans="2:10">
      <c r="B24" s="841" t="s">
        <v>118</v>
      </c>
      <c r="C24" s="843" t="s">
        <v>106</v>
      </c>
      <c r="D24" s="844"/>
      <c r="E24" s="844"/>
      <c r="F24" s="845"/>
    </row>
    <row r="25" spans="2:10" ht="25">
      <c r="B25" s="842"/>
      <c r="C25" s="99" t="s">
        <v>453</v>
      </c>
      <c r="D25" s="99" t="s">
        <v>454</v>
      </c>
      <c r="E25" s="99" t="s">
        <v>14</v>
      </c>
      <c r="F25" s="99" t="s">
        <v>15</v>
      </c>
    </row>
    <row r="26" spans="2:10" ht="13">
      <c r="B26" s="552" t="s">
        <v>763</v>
      </c>
      <c r="C26" s="100"/>
      <c r="D26" s="100"/>
      <c r="E26" s="76">
        <v>0</v>
      </c>
      <c r="F26" s="100"/>
    </row>
    <row r="27" spans="2:10" ht="13">
      <c r="B27" s="100"/>
      <c r="C27" s="100"/>
      <c r="D27" s="100"/>
      <c r="E27" s="76">
        <v>0</v>
      </c>
      <c r="F27" s="100"/>
    </row>
    <row r="28" spans="2:10" ht="13">
      <c r="B28" s="100"/>
      <c r="C28" s="100"/>
      <c r="D28" s="100"/>
      <c r="E28" s="76">
        <v>0</v>
      </c>
      <c r="F28" s="100"/>
    </row>
    <row r="29" spans="2:10" ht="13">
      <c r="B29" s="100"/>
      <c r="C29" s="100"/>
      <c r="D29" s="100"/>
      <c r="E29" s="76">
        <v>0</v>
      </c>
      <c r="F29" s="100"/>
    </row>
    <row r="30" spans="2:10" ht="13">
      <c r="B30" s="100"/>
      <c r="C30" s="100"/>
      <c r="D30" s="100"/>
      <c r="E30" s="76">
        <v>0</v>
      </c>
      <c r="F30" s="100"/>
    </row>
    <row r="31" spans="2:10" ht="13">
      <c r="B31" s="100"/>
      <c r="C31" s="100"/>
      <c r="D31" s="100"/>
      <c r="E31" s="76">
        <v>0</v>
      </c>
      <c r="F31" s="100"/>
    </row>
    <row r="32" spans="2:10" ht="13">
      <c r="B32" s="105" t="s">
        <v>106</v>
      </c>
      <c r="C32" s="76">
        <v>0</v>
      </c>
      <c r="D32" s="76">
        <v>0</v>
      </c>
      <c r="E32" s="76">
        <v>0</v>
      </c>
      <c r="F32" s="106"/>
    </row>
    <row r="33" spans="3:5" ht="15.5">
      <c r="C33" s="107"/>
      <c r="E33" s="108"/>
    </row>
  </sheetData>
  <mergeCells count="6">
    <mergeCell ref="B24:B25"/>
    <mergeCell ref="C24:F24"/>
    <mergeCell ref="B7:D7"/>
    <mergeCell ref="B11:B13"/>
    <mergeCell ref="C11:E11"/>
    <mergeCell ref="C12:E12"/>
  </mergeCells>
  <phoneticPr fontId="36" type="noConversion"/>
  <pageMargins left="0.35433070866141736" right="0.35433070866141736" top="0.59055118110236227" bottom="0.59055118110236227" header="0.51181102362204722" footer="0.11811023622047245"/>
  <pageSetup paperSize="9" scale="87" fitToHeight="100" orientation="landscape" r:id="rId1"/>
  <headerFooter scaleWithDoc="0" alignWithMargins="0">
    <oddFooter>&amp;L&amp;8&amp;D&amp;C&amp;8&amp; Template: &amp;A
&amp;F&amp;R&amp;8&amp;P of &amp;N</oddFooter>
  </headerFooter>
  <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IV106"/>
  <sheetViews>
    <sheetView showGridLines="0" view="pageBreakPreview" topLeftCell="A82" zoomScaleNormal="100" zoomScaleSheetLayoutView="100" workbookViewId="0">
      <selection activeCell="F98" sqref="F98"/>
    </sheetView>
  </sheetViews>
  <sheetFormatPr defaultColWidth="8.81640625" defaultRowHeight="12.5"/>
  <cols>
    <col min="1" max="1" width="12.26953125" style="2" customWidth="1"/>
    <col min="2" max="2" width="61.453125" style="2" customWidth="1"/>
    <col min="3" max="9" width="15.7265625" style="2" customWidth="1"/>
    <col min="10" max="10" width="7.1796875" style="2" customWidth="1"/>
    <col min="11" max="20" width="10.7265625" style="2" customWidth="1"/>
    <col min="21" max="16384" width="8.81640625" style="2"/>
  </cols>
  <sheetData>
    <row r="1" spans="1:256" ht="20">
      <c r="B1" s="26" t="str">
        <f>Cover!C22</f>
        <v>Endeavour Energy</v>
      </c>
      <c r="C1" s="109"/>
      <c r="D1" s="109"/>
      <c r="E1" s="109"/>
      <c r="F1" s="109"/>
      <c r="G1" s="109"/>
    </row>
    <row r="2" spans="1:256" ht="20">
      <c r="B2" s="871" t="s">
        <v>16</v>
      </c>
      <c r="C2" s="871"/>
      <c r="D2" s="871"/>
      <c r="E2" s="871"/>
      <c r="F2" s="871"/>
      <c r="G2" s="871"/>
    </row>
    <row r="3" spans="1:256" ht="20">
      <c r="B3" s="26" t="str">
        <f>Cover!C26</f>
        <v>2012-13</v>
      </c>
      <c r="C3" s="110"/>
      <c r="D3" s="110"/>
      <c r="E3" s="110"/>
      <c r="F3" s="110"/>
      <c r="G3" s="110"/>
    </row>
    <row r="4" spans="1:256" ht="20">
      <c r="B4" s="26"/>
      <c r="C4" s="110"/>
      <c r="D4" s="110"/>
      <c r="E4" s="110"/>
      <c r="F4" s="110"/>
      <c r="G4" s="110"/>
    </row>
    <row r="5" spans="1:256" s="111" customFormat="1" ht="18" customHeight="1">
      <c r="A5" s="110"/>
      <c r="B5" s="160" t="s">
        <v>17</v>
      </c>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c r="AW5" s="110"/>
      <c r="AX5" s="110"/>
      <c r="AY5" s="110"/>
      <c r="AZ5" s="110"/>
      <c r="BA5" s="110"/>
      <c r="BB5" s="110"/>
      <c r="BC5" s="110"/>
      <c r="BD5" s="110"/>
      <c r="BE5" s="110"/>
      <c r="BF5" s="110"/>
      <c r="BG5" s="110"/>
      <c r="BH5" s="110"/>
      <c r="BI5" s="110"/>
      <c r="BJ5" s="110"/>
      <c r="BK5" s="110"/>
      <c r="BL5" s="110"/>
      <c r="BM5" s="110"/>
      <c r="BN5" s="110"/>
      <c r="BO5" s="110"/>
      <c r="BP5" s="110"/>
      <c r="BQ5" s="110"/>
      <c r="BR5" s="110"/>
      <c r="BS5" s="110"/>
      <c r="BT5" s="110"/>
      <c r="BU5" s="110"/>
      <c r="BV5" s="110"/>
      <c r="BW5" s="110"/>
      <c r="BX5" s="110"/>
      <c r="BY5" s="110"/>
      <c r="BZ5" s="110"/>
      <c r="CA5" s="110"/>
      <c r="CB5" s="110"/>
      <c r="CC5" s="110"/>
      <c r="CD5" s="110"/>
      <c r="CE5" s="110"/>
      <c r="CF5" s="110"/>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row>
    <row r="6" spans="1:256" s="111" customFormat="1" ht="18" customHeight="1">
      <c r="A6" s="110"/>
      <c r="B6" s="113"/>
      <c r="C6" s="114"/>
      <c r="D6" s="114"/>
      <c r="E6" s="112"/>
      <c r="F6" s="114"/>
      <c r="G6" s="114"/>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0"/>
      <c r="AJ6" s="110"/>
      <c r="AK6" s="110"/>
      <c r="AL6" s="110"/>
      <c r="AM6" s="110"/>
      <c r="AN6" s="110"/>
      <c r="AO6" s="110"/>
      <c r="AP6" s="110"/>
      <c r="AQ6" s="110"/>
      <c r="AR6" s="110"/>
      <c r="AS6" s="110"/>
      <c r="AT6" s="110"/>
      <c r="AU6" s="110"/>
      <c r="AV6" s="110"/>
      <c r="AW6" s="110"/>
      <c r="AX6" s="110"/>
      <c r="AY6" s="110"/>
      <c r="AZ6" s="110"/>
      <c r="BA6" s="110"/>
      <c r="BB6" s="110"/>
      <c r="BC6" s="110"/>
      <c r="BD6" s="110"/>
      <c r="BE6" s="110"/>
      <c r="BF6" s="110"/>
      <c r="BG6" s="110"/>
      <c r="BH6" s="110"/>
      <c r="BI6" s="110"/>
      <c r="BJ6" s="110"/>
      <c r="BK6" s="110"/>
      <c r="BL6" s="110"/>
      <c r="BM6" s="110"/>
      <c r="BN6" s="110"/>
      <c r="BO6" s="110"/>
      <c r="BP6" s="110"/>
      <c r="BQ6" s="110"/>
      <c r="BR6" s="110"/>
      <c r="BS6" s="110"/>
      <c r="BT6" s="110"/>
      <c r="BU6" s="110"/>
      <c r="BV6" s="110"/>
      <c r="BW6" s="110"/>
      <c r="BX6" s="110"/>
      <c r="BY6" s="110"/>
      <c r="BZ6" s="110"/>
      <c r="CA6" s="110"/>
      <c r="CB6" s="110"/>
      <c r="CC6" s="110"/>
      <c r="CD6" s="110"/>
      <c r="CE6" s="110"/>
      <c r="CF6" s="110"/>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pans="1:256" s="111" customFormat="1" ht="57" customHeight="1">
      <c r="A7" s="410"/>
      <c r="B7" s="866" t="s">
        <v>377</v>
      </c>
      <c r="C7" s="867"/>
      <c r="D7" s="868"/>
      <c r="E7" s="410"/>
      <c r="F7" s="410"/>
      <c r="G7" s="410"/>
      <c r="H7" s="410"/>
      <c r="I7" s="410"/>
      <c r="J7" s="410"/>
      <c r="K7" s="410"/>
      <c r="L7" s="410"/>
      <c r="M7" s="410"/>
      <c r="N7" s="410"/>
      <c r="O7" s="410"/>
      <c r="P7" s="410"/>
      <c r="Q7" s="410"/>
      <c r="R7" s="410"/>
      <c r="S7" s="410"/>
      <c r="T7" s="410"/>
      <c r="U7" s="410"/>
      <c r="V7" s="410"/>
      <c r="W7" s="410"/>
      <c r="X7" s="410"/>
      <c r="Y7" s="410"/>
      <c r="Z7" s="410"/>
      <c r="AA7" s="410"/>
      <c r="AB7" s="410"/>
      <c r="AC7" s="410"/>
      <c r="AD7" s="410"/>
      <c r="AE7" s="410"/>
      <c r="AF7" s="410"/>
      <c r="AG7" s="410"/>
      <c r="AH7" s="410"/>
      <c r="AI7" s="410"/>
      <c r="AJ7" s="410"/>
      <c r="AK7" s="410"/>
      <c r="AL7" s="410"/>
      <c r="AM7" s="410"/>
      <c r="AN7" s="410"/>
      <c r="AO7" s="410"/>
      <c r="AP7" s="410"/>
      <c r="AQ7" s="410"/>
      <c r="AR7" s="410"/>
      <c r="AS7" s="410"/>
      <c r="AT7" s="410"/>
      <c r="AU7" s="410"/>
      <c r="AV7" s="410"/>
      <c r="AW7" s="410"/>
      <c r="AX7" s="410"/>
      <c r="AY7" s="410"/>
      <c r="AZ7" s="410"/>
      <c r="BA7" s="410"/>
      <c r="BB7" s="410"/>
      <c r="BC7" s="410"/>
      <c r="BD7" s="410"/>
      <c r="BE7" s="410"/>
      <c r="BF7" s="410"/>
      <c r="BG7" s="410"/>
      <c r="BH7" s="410"/>
      <c r="BI7" s="410"/>
      <c r="BJ7" s="410"/>
      <c r="BK7" s="410"/>
      <c r="BL7" s="410"/>
      <c r="BM7" s="410"/>
      <c r="BN7" s="410"/>
      <c r="BO7" s="410"/>
      <c r="BP7" s="410"/>
      <c r="BQ7" s="410"/>
      <c r="BR7" s="410"/>
      <c r="BS7" s="410"/>
      <c r="BT7" s="410"/>
      <c r="BU7" s="410"/>
      <c r="BV7" s="410"/>
      <c r="BW7" s="410"/>
      <c r="BX7" s="410"/>
      <c r="BY7" s="410"/>
      <c r="BZ7" s="410"/>
      <c r="CA7" s="410"/>
      <c r="CB7" s="410"/>
      <c r="CC7" s="410"/>
      <c r="CD7" s="410"/>
      <c r="CE7" s="410"/>
      <c r="CF7" s="410"/>
      <c r="CG7" s="407"/>
      <c r="CH7" s="407"/>
      <c r="CI7" s="407"/>
      <c r="CJ7" s="407"/>
      <c r="CK7" s="407"/>
      <c r="CL7" s="407"/>
      <c r="CM7" s="407"/>
      <c r="CN7" s="407"/>
      <c r="CO7" s="407"/>
      <c r="CP7" s="407"/>
      <c r="CQ7" s="407"/>
      <c r="CR7" s="407"/>
      <c r="CS7" s="407"/>
      <c r="CT7" s="407"/>
      <c r="CU7" s="407"/>
      <c r="CV7" s="407"/>
      <c r="CW7" s="407"/>
      <c r="CX7" s="407"/>
      <c r="CY7" s="407"/>
      <c r="CZ7" s="407"/>
      <c r="DA7" s="407"/>
      <c r="DB7" s="407"/>
      <c r="DC7" s="407"/>
      <c r="DD7" s="407"/>
      <c r="DE7" s="407"/>
      <c r="DF7" s="407"/>
      <c r="DG7" s="407"/>
      <c r="DH7" s="407"/>
      <c r="DI7" s="407"/>
      <c r="DJ7" s="407"/>
      <c r="DK7" s="407"/>
      <c r="DL7" s="407"/>
      <c r="DM7" s="407"/>
      <c r="DN7" s="407"/>
      <c r="DO7" s="407"/>
      <c r="DP7" s="407"/>
      <c r="DQ7" s="407"/>
      <c r="DR7" s="407"/>
      <c r="DS7" s="407"/>
      <c r="DT7" s="407"/>
      <c r="DU7" s="407"/>
      <c r="DV7" s="407"/>
      <c r="DW7" s="407"/>
      <c r="DX7" s="407"/>
      <c r="DY7" s="407"/>
      <c r="DZ7" s="407"/>
      <c r="EA7" s="407"/>
      <c r="EB7" s="407"/>
      <c r="EC7" s="407"/>
      <c r="ED7" s="407"/>
      <c r="EE7" s="407"/>
      <c r="EF7" s="407"/>
      <c r="EG7" s="407"/>
      <c r="EH7" s="407"/>
      <c r="EI7" s="407"/>
      <c r="EJ7" s="407"/>
      <c r="EK7" s="407"/>
      <c r="EL7" s="407"/>
      <c r="EM7" s="407"/>
      <c r="EN7" s="407"/>
      <c r="EO7" s="407"/>
      <c r="EP7" s="407"/>
      <c r="EQ7" s="407"/>
      <c r="ER7" s="407"/>
      <c r="ES7" s="407"/>
      <c r="ET7" s="407"/>
      <c r="EU7" s="407"/>
      <c r="EV7" s="407"/>
      <c r="EW7" s="407"/>
      <c r="EX7" s="407"/>
      <c r="EY7" s="407"/>
      <c r="EZ7" s="407"/>
      <c r="FA7" s="407"/>
      <c r="FB7" s="407"/>
      <c r="FC7" s="407"/>
      <c r="FD7" s="407"/>
      <c r="FE7" s="407"/>
      <c r="FF7" s="407"/>
      <c r="FG7" s="407"/>
      <c r="FH7" s="407"/>
      <c r="FI7" s="407"/>
      <c r="FJ7" s="411"/>
      <c r="FK7" s="411"/>
      <c r="FL7" s="411"/>
      <c r="FM7" s="411"/>
      <c r="FN7" s="411"/>
      <c r="FO7" s="411"/>
      <c r="FP7" s="411"/>
      <c r="FQ7" s="411"/>
      <c r="FR7" s="411"/>
      <c r="FS7" s="411"/>
      <c r="FT7" s="411"/>
      <c r="FU7" s="411"/>
      <c r="FV7" s="411"/>
      <c r="FW7" s="411"/>
      <c r="FX7" s="411"/>
      <c r="FY7" s="411"/>
      <c r="FZ7" s="411"/>
      <c r="GA7" s="411"/>
      <c r="GB7" s="411"/>
      <c r="GC7" s="411"/>
      <c r="GD7" s="411"/>
      <c r="GE7" s="411"/>
      <c r="GF7" s="411"/>
      <c r="GG7" s="411"/>
      <c r="GH7" s="411"/>
      <c r="GI7" s="411"/>
      <c r="GJ7" s="411"/>
      <c r="GK7" s="411"/>
      <c r="GL7" s="411"/>
      <c r="GM7" s="411"/>
      <c r="GN7" s="411"/>
      <c r="GO7" s="411"/>
      <c r="GP7" s="411"/>
      <c r="GQ7" s="411"/>
      <c r="GR7" s="411"/>
      <c r="GS7" s="411"/>
      <c r="GT7" s="411"/>
      <c r="GU7" s="411"/>
      <c r="GV7" s="411"/>
      <c r="GW7" s="411"/>
      <c r="GX7" s="411"/>
      <c r="GY7" s="411"/>
      <c r="GZ7" s="411"/>
      <c r="HA7" s="411"/>
      <c r="HB7" s="411"/>
      <c r="HC7" s="411"/>
      <c r="HD7" s="411"/>
      <c r="HE7" s="411"/>
      <c r="HF7" s="411"/>
      <c r="HG7" s="411"/>
      <c r="HH7" s="411"/>
      <c r="HI7" s="411"/>
      <c r="HJ7" s="411"/>
      <c r="HK7" s="411"/>
      <c r="HL7" s="411"/>
      <c r="HM7" s="411"/>
      <c r="HN7" s="411"/>
      <c r="HO7" s="411"/>
      <c r="HP7" s="411"/>
      <c r="HQ7" s="411"/>
      <c r="HR7" s="411"/>
      <c r="HS7" s="411"/>
      <c r="HT7" s="411"/>
      <c r="HU7" s="411"/>
      <c r="HV7" s="411"/>
      <c r="HW7" s="411"/>
      <c r="HX7" s="411"/>
      <c r="HY7" s="411"/>
      <c r="HZ7" s="411"/>
      <c r="IA7" s="411"/>
      <c r="IB7" s="411"/>
      <c r="IC7" s="411"/>
      <c r="ID7" s="411"/>
      <c r="IE7" s="411"/>
      <c r="IF7" s="411"/>
      <c r="IG7" s="411"/>
      <c r="IH7" s="411"/>
      <c r="II7" s="411"/>
      <c r="IJ7" s="411"/>
      <c r="IK7" s="411"/>
      <c r="IL7" s="411"/>
      <c r="IM7" s="411"/>
      <c r="IN7" s="411"/>
      <c r="IO7" s="411"/>
      <c r="IP7" s="411"/>
      <c r="IQ7" s="411"/>
      <c r="IR7" s="411"/>
      <c r="IS7" s="411"/>
      <c r="IT7" s="411"/>
      <c r="IU7" s="411"/>
      <c r="IV7" s="411"/>
    </row>
    <row r="8" spans="1:256" ht="25.5" customHeight="1">
      <c r="A8" s="410"/>
      <c r="B8" s="413"/>
      <c r="C8" s="414"/>
      <c r="D8" s="414"/>
      <c r="E8" s="412"/>
      <c r="F8" s="414"/>
      <c r="G8" s="414"/>
      <c r="H8" s="411"/>
      <c r="I8" s="410"/>
      <c r="J8" s="410"/>
      <c r="K8" s="410"/>
      <c r="L8" s="410"/>
      <c r="M8" s="410"/>
      <c r="N8" s="410"/>
      <c r="O8" s="410"/>
      <c r="P8" s="410"/>
      <c r="Q8" s="410"/>
      <c r="R8" s="410"/>
      <c r="S8" s="410"/>
      <c r="T8" s="410"/>
      <c r="U8" s="410"/>
      <c r="V8" s="410"/>
      <c r="W8" s="410"/>
      <c r="X8" s="410"/>
      <c r="Y8" s="410"/>
      <c r="Z8" s="410"/>
      <c r="AA8" s="410"/>
      <c r="AB8" s="410"/>
      <c r="AC8" s="410"/>
      <c r="AD8" s="410"/>
      <c r="AE8" s="410"/>
      <c r="AF8" s="410"/>
      <c r="AG8" s="410"/>
      <c r="AH8" s="410"/>
      <c r="AI8" s="410"/>
      <c r="AJ8" s="410"/>
      <c r="AK8" s="410"/>
      <c r="AL8" s="410"/>
      <c r="AM8" s="410"/>
      <c r="AN8" s="410"/>
      <c r="AO8" s="410"/>
      <c r="AP8" s="410"/>
      <c r="AQ8" s="410"/>
      <c r="AR8" s="410"/>
      <c r="AS8" s="410"/>
      <c r="AT8" s="410"/>
      <c r="AU8" s="410"/>
      <c r="AV8" s="410"/>
      <c r="AW8" s="410"/>
      <c r="AX8" s="410"/>
      <c r="AY8" s="410"/>
      <c r="AZ8" s="410"/>
      <c r="BA8" s="410"/>
      <c r="BB8" s="410"/>
      <c r="BC8" s="410"/>
      <c r="BD8" s="410"/>
      <c r="BE8" s="410"/>
      <c r="BF8" s="410"/>
      <c r="BG8" s="410"/>
      <c r="BH8" s="410"/>
      <c r="BI8" s="410"/>
      <c r="BJ8" s="410"/>
      <c r="BK8" s="410"/>
      <c r="BL8" s="410"/>
      <c r="BM8" s="410"/>
      <c r="BN8" s="410"/>
      <c r="BO8" s="410"/>
      <c r="BP8" s="410"/>
      <c r="BQ8" s="410"/>
      <c r="BR8" s="410"/>
      <c r="BS8" s="410"/>
      <c r="BT8" s="410"/>
      <c r="BU8" s="410"/>
      <c r="BV8" s="410"/>
      <c r="BW8" s="410"/>
      <c r="BX8" s="410"/>
      <c r="BY8" s="410"/>
      <c r="BZ8" s="410"/>
      <c r="CA8" s="410"/>
      <c r="CB8" s="410"/>
      <c r="CC8" s="410"/>
      <c r="CD8" s="410"/>
      <c r="CE8" s="410"/>
      <c r="CF8" s="410"/>
      <c r="CG8" s="407"/>
      <c r="CH8" s="407"/>
      <c r="CI8" s="407"/>
      <c r="CJ8" s="407"/>
      <c r="CK8" s="407"/>
      <c r="CL8" s="407"/>
      <c r="CM8" s="407"/>
      <c r="CN8" s="407"/>
      <c r="CO8" s="407"/>
      <c r="CP8" s="407"/>
      <c r="CQ8" s="407"/>
      <c r="CR8" s="407"/>
      <c r="CS8" s="407"/>
      <c r="CT8" s="407"/>
      <c r="CU8" s="407"/>
      <c r="CV8" s="407"/>
      <c r="CW8" s="407"/>
      <c r="CX8" s="407"/>
      <c r="CY8" s="407"/>
      <c r="CZ8" s="407"/>
      <c r="DA8" s="407"/>
      <c r="DB8" s="407"/>
      <c r="DC8" s="407"/>
      <c r="DD8" s="407"/>
      <c r="DE8" s="407"/>
      <c r="DF8" s="407"/>
      <c r="DG8" s="407"/>
      <c r="DH8" s="407"/>
      <c r="DI8" s="407"/>
      <c r="DJ8" s="407"/>
      <c r="DK8" s="407"/>
      <c r="DL8" s="407"/>
      <c r="DM8" s="407"/>
      <c r="DN8" s="407"/>
      <c r="DO8" s="407"/>
      <c r="DP8" s="407"/>
      <c r="DQ8" s="407"/>
      <c r="DR8" s="407"/>
      <c r="DS8" s="407"/>
      <c r="DT8" s="407"/>
      <c r="DU8" s="407"/>
      <c r="DV8" s="407"/>
      <c r="DW8" s="407"/>
      <c r="DX8" s="407"/>
      <c r="DY8" s="407"/>
      <c r="DZ8" s="407"/>
      <c r="EA8" s="407"/>
      <c r="EB8" s="407"/>
      <c r="EC8" s="407"/>
      <c r="ED8" s="407"/>
      <c r="EE8" s="407"/>
      <c r="EF8" s="407"/>
      <c r="EG8" s="407"/>
      <c r="EH8" s="407"/>
      <c r="EI8" s="407"/>
      <c r="EJ8" s="407"/>
      <c r="EK8" s="407"/>
      <c r="EL8" s="407"/>
      <c r="EM8" s="407"/>
      <c r="EN8" s="407"/>
      <c r="EO8" s="407"/>
      <c r="EP8" s="407"/>
      <c r="EQ8" s="407"/>
      <c r="ER8" s="407"/>
      <c r="ES8" s="407"/>
      <c r="ET8" s="407"/>
      <c r="EU8" s="407"/>
      <c r="EV8" s="407"/>
      <c r="EW8" s="407"/>
      <c r="EX8" s="407"/>
      <c r="EY8" s="407"/>
      <c r="EZ8" s="407"/>
      <c r="FA8" s="407"/>
      <c r="FB8" s="407"/>
      <c r="FC8" s="407"/>
      <c r="FD8" s="407"/>
      <c r="FE8" s="407"/>
      <c r="FF8" s="407"/>
      <c r="FG8" s="407"/>
      <c r="FH8" s="407"/>
      <c r="FI8" s="407"/>
      <c r="FJ8" s="407"/>
      <c r="FK8" s="407"/>
      <c r="FL8" s="407"/>
      <c r="FM8" s="407"/>
      <c r="FN8" s="407"/>
      <c r="FO8" s="407"/>
      <c r="FP8" s="407"/>
      <c r="FQ8" s="407"/>
      <c r="FR8" s="407"/>
      <c r="FS8" s="407"/>
      <c r="FT8" s="407"/>
      <c r="FU8" s="407"/>
      <c r="FV8" s="407"/>
      <c r="FW8" s="407"/>
      <c r="FX8" s="407"/>
      <c r="FY8" s="407"/>
      <c r="FZ8" s="407"/>
      <c r="GA8" s="407"/>
      <c r="GB8" s="407"/>
      <c r="GC8" s="407"/>
      <c r="GD8" s="407"/>
      <c r="GE8" s="407"/>
      <c r="GF8" s="407"/>
      <c r="GG8" s="407"/>
      <c r="GH8" s="407"/>
      <c r="GI8" s="407"/>
      <c r="GJ8" s="407"/>
      <c r="GK8" s="407"/>
      <c r="GL8" s="407"/>
      <c r="GM8" s="407"/>
      <c r="GN8" s="407"/>
      <c r="GO8" s="407"/>
      <c r="GP8" s="407"/>
      <c r="GQ8" s="407"/>
      <c r="GR8" s="407"/>
      <c r="GS8" s="407"/>
      <c r="GT8" s="407"/>
      <c r="GU8" s="407"/>
      <c r="GV8" s="407"/>
      <c r="GW8" s="407"/>
      <c r="GX8" s="407"/>
      <c r="GY8" s="407"/>
      <c r="GZ8" s="407"/>
      <c r="HA8" s="407"/>
      <c r="HB8" s="407"/>
      <c r="HC8" s="407"/>
      <c r="HD8" s="407"/>
      <c r="HE8" s="407"/>
      <c r="HF8" s="407"/>
      <c r="HG8" s="407"/>
      <c r="HH8" s="407"/>
      <c r="HI8" s="407"/>
      <c r="HJ8" s="407"/>
      <c r="HK8" s="407"/>
      <c r="HL8" s="407"/>
      <c r="HM8" s="407"/>
      <c r="HN8" s="407"/>
      <c r="HO8" s="407"/>
      <c r="HP8" s="407"/>
      <c r="HQ8" s="407"/>
      <c r="HR8" s="407"/>
      <c r="HS8" s="407"/>
      <c r="HT8" s="407"/>
      <c r="HU8" s="407"/>
      <c r="HV8" s="407"/>
      <c r="HW8" s="407"/>
      <c r="HX8" s="407"/>
      <c r="HY8" s="407"/>
      <c r="HZ8" s="407"/>
      <c r="IA8" s="407"/>
      <c r="IB8" s="407"/>
      <c r="IC8" s="407"/>
      <c r="ID8" s="407"/>
      <c r="IE8" s="407"/>
      <c r="IF8" s="407"/>
      <c r="IG8" s="407"/>
      <c r="IH8" s="407"/>
      <c r="II8" s="407"/>
      <c r="IJ8" s="407"/>
      <c r="IK8" s="407"/>
      <c r="IL8" s="407"/>
      <c r="IM8" s="407"/>
      <c r="IN8" s="407"/>
      <c r="IO8" s="407"/>
      <c r="IP8" s="407"/>
      <c r="IQ8" s="407"/>
      <c r="IR8" s="407"/>
      <c r="IS8" s="407"/>
      <c r="IT8" s="407"/>
      <c r="IU8" s="407"/>
      <c r="IV8" s="407"/>
    </row>
    <row r="9" spans="1:256" ht="41.25" customHeight="1">
      <c r="A9" s="410"/>
      <c r="B9" s="885" t="s">
        <v>52</v>
      </c>
      <c r="C9" s="886"/>
      <c r="D9" s="887"/>
      <c r="E9" s="414"/>
      <c r="F9" s="414"/>
      <c r="G9" s="414"/>
      <c r="H9" s="414"/>
      <c r="I9" s="410"/>
      <c r="J9" s="410"/>
      <c r="K9" s="410"/>
      <c r="L9" s="410"/>
      <c r="M9" s="410"/>
      <c r="N9" s="410"/>
      <c r="O9" s="410"/>
      <c r="P9" s="410"/>
      <c r="Q9" s="410"/>
      <c r="R9" s="410"/>
      <c r="S9" s="410"/>
      <c r="T9" s="410"/>
      <c r="U9" s="410"/>
      <c r="V9" s="410"/>
      <c r="W9" s="410"/>
      <c r="X9" s="410"/>
      <c r="Y9" s="410"/>
      <c r="Z9" s="410"/>
      <c r="AA9" s="410"/>
      <c r="AB9" s="410"/>
      <c r="AC9" s="410"/>
      <c r="AD9" s="410"/>
      <c r="AE9" s="410"/>
      <c r="AF9" s="410"/>
      <c r="AG9" s="410"/>
      <c r="AH9" s="410"/>
      <c r="AI9" s="410"/>
      <c r="AJ9" s="410"/>
      <c r="AK9" s="410"/>
      <c r="AL9" s="410"/>
      <c r="AM9" s="410"/>
      <c r="AN9" s="410"/>
      <c r="AO9" s="410"/>
      <c r="AP9" s="410"/>
      <c r="AQ9" s="410"/>
      <c r="AR9" s="410"/>
      <c r="AS9" s="410"/>
      <c r="AT9" s="410"/>
      <c r="AU9" s="410"/>
      <c r="AV9" s="410"/>
      <c r="AW9" s="410"/>
      <c r="AX9" s="410"/>
      <c r="AY9" s="410"/>
      <c r="AZ9" s="410"/>
      <c r="BA9" s="410"/>
      <c r="BB9" s="410"/>
      <c r="BC9" s="410"/>
      <c r="BD9" s="410"/>
      <c r="BE9" s="410"/>
      <c r="BF9" s="410"/>
      <c r="BG9" s="410"/>
      <c r="BH9" s="410"/>
      <c r="BI9" s="410"/>
      <c r="BJ9" s="410"/>
      <c r="BK9" s="410"/>
      <c r="BL9" s="410"/>
      <c r="BM9" s="410"/>
      <c r="BN9" s="410"/>
      <c r="BO9" s="410"/>
      <c r="BP9" s="410"/>
      <c r="BQ9" s="410"/>
      <c r="BR9" s="410"/>
      <c r="BS9" s="410"/>
      <c r="BT9" s="410"/>
      <c r="BU9" s="410"/>
      <c r="BV9" s="410"/>
      <c r="BW9" s="410"/>
      <c r="BX9" s="410"/>
      <c r="BY9" s="410"/>
      <c r="BZ9" s="410"/>
      <c r="CA9" s="410"/>
      <c r="CB9" s="410"/>
      <c r="CC9" s="410"/>
      <c r="CD9" s="410"/>
      <c r="CE9" s="410"/>
      <c r="CF9" s="410"/>
      <c r="CG9" s="407"/>
      <c r="CH9" s="407"/>
      <c r="CI9" s="407"/>
      <c r="CJ9" s="407"/>
      <c r="CK9" s="407"/>
      <c r="CL9" s="407"/>
      <c r="CM9" s="407"/>
      <c r="CN9" s="407"/>
      <c r="CO9" s="407"/>
      <c r="CP9" s="407"/>
      <c r="CQ9" s="407"/>
      <c r="CR9" s="407"/>
      <c r="CS9" s="407"/>
      <c r="CT9" s="407"/>
      <c r="CU9" s="407"/>
      <c r="CV9" s="407"/>
      <c r="CW9" s="407"/>
      <c r="CX9" s="407"/>
      <c r="CY9" s="407"/>
      <c r="CZ9" s="407"/>
      <c r="DA9" s="407"/>
      <c r="DB9" s="407"/>
      <c r="DC9" s="407"/>
      <c r="DD9" s="407"/>
      <c r="DE9" s="407"/>
      <c r="DF9" s="407"/>
      <c r="DG9" s="407"/>
      <c r="DH9" s="407"/>
      <c r="DI9" s="407"/>
      <c r="DJ9" s="407"/>
      <c r="DK9" s="407"/>
      <c r="DL9" s="407"/>
      <c r="DM9" s="407"/>
      <c r="DN9" s="407"/>
      <c r="DO9" s="407"/>
      <c r="DP9" s="407"/>
      <c r="DQ9" s="407"/>
      <c r="DR9" s="407"/>
      <c r="DS9" s="407"/>
      <c r="DT9" s="407"/>
      <c r="DU9" s="407"/>
      <c r="DV9" s="407"/>
      <c r="DW9" s="407"/>
      <c r="DX9" s="407"/>
      <c r="DY9" s="407"/>
      <c r="DZ9" s="407"/>
      <c r="EA9" s="407"/>
      <c r="EB9" s="407"/>
      <c r="EC9" s="407"/>
      <c r="ED9" s="407"/>
      <c r="EE9" s="407"/>
      <c r="EF9" s="407"/>
      <c r="EG9" s="407"/>
      <c r="EH9" s="407"/>
      <c r="EI9" s="407"/>
      <c r="EJ9" s="407"/>
      <c r="EK9" s="407"/>
      <c r="EL9" s="407"/>
      <c r="EM9" s="407"/>
      <c r="EN9" s="407"/>
      <c r="EO9" s="407"/>
      <c r="EP9" s="407"/>
      <c r="EQ9" s="407"/>
      <c r="ER9" s="407"/>
      <c r="ES9" s="407"/>
      <c r="ET9" s="407"/>
      <c r="EU9" s="407"/>
      <c r="EV9" s="407"/>
      <c r="EW9" s="407"/>
      <c r="EX9" s="407"/>
      <c r="EY9" s="407"/>
      <c r="EZ9" s="407"/>
      <c r="FA9" s="407"/>
      <c r="FB9" s="407"/>
      <c r="FC9" s="407"/>
      <c r="FD9" s="407"/>
      <c r="FE9" s="407"/>
      <c r="FF9" s="407"/>
      <c r="FG9" s="407"/>
      <c r="FH9" s="407"/>
      <c r="FI9" s="407"/>
      <c r="FJ9" s="407"/>
      <c r="FK9" s="407"/>
      <c r="FL9" s="407"/>
      <c r="FM9" s="407"/>
      <c r="FN9" s="407"/>
      <c r="FO9" s="407"/>
      <c r="FP9" s="407"/>
      <c r="FQ9" s="407"/>
      <c r="FR9" s="407"/>
      <c r="FS9" s="407"/>
      <c r="FT9" s="407"/>
      <c r="FU9" s="407"/>
      <c r="FV9" s="407"/>
      <c r="FW9" s="407"/>
      <c r="FX9" s="407"/>
      <c r="FY9" s="407"/>
      <c r="FZ9" s="407"/>
      <c r="GA9" s="407"/>
      <c r="GB9" s="407"/>
      <c r="GC9" s="407"/>
      <c r="GD9" s="407"/>
      <c r="GE9" s="407"/>
      <c r="GF9" s="407"/>
      <c r="GG9" s="407"/>
      <c r="GH9" s="407"/>
      <c r="GI9" s="407"/>
      <c r="GJ9" s="407"/>
      <c r="GK9" s="407"/>
      <c r="GL9" s="407"/>
      <c r="GM9" s="407"/>
      <c r="GN9" s="407"/>
      <c r="GO9" s="407"/>
      <c r="GP9" s="407"/>
      <c r="GQ9" s="407"/>
      <c r="GR9" s="407"/>
      <c r="GS9" s="407"/>
      <c r="GT9" s="407"/>
      <c r="GU9" s="407"/>
      <c r="GV9" s="407"/>
      <c r="GW9" s="407"/>
      <c r="GX9" s="407"/>
      <c r="GY9" s="407"/>
      <c r="GZ9" s="407"/>
      <c r="HA9" s="407"/>
      <c r="HB9" s="407"/>
      <c r="HC9" s="407"/>
      <c r="HD9" s="407"/>
      <c r="HE9" s="407"/>
      <c r="HF9" s="407"/>
      <c r="HG9" s="407"/>
      <c r="HH9" s="407"/>
      <c r="HI9" s="407"/>
      <c r="HJ9" s="407"/>
      <c r="HK9" s="407"/>
      <c r="HL9" s="407"/>
      <c r="HM9" s="407"/>
      <c r="HN9" s="407"/>
      <c r="HO9" s="407"/>
      <c r="HP9" s="407"/>
      <c r="HQ9" s="407"/>
      <c r="HR9" s="407"/>
      <c r="HS9" s="407"/>
      <c r="HT9" s="407"/>
      <c r="HU9" s="407"/>
      <c r="HV9" s="407"/>
      <c r="HW9" s="407"/>
      <c r="HX9" s="407"/>
      <c r="HY9" s="407"/>
      <c r="HZ9" s="407"/>
      <c r="IA9" s="407"/>
      <c r="IB9" s="407"/>
      <c r="IC9" s="407"/>
      <c r="ID9" s="407"/>
      <c r="IE9" s="407"/>
      <c r="IF9" s="407"/>
      <c r="IG9" s="407"/>
      <c r="IH9" s="407"/>
      <c r="II9" s="407"/>
      <c r="IJ9" s="407"/>
      <c r="IK9" s="407"/>
      <c r="IL9" s="407"/>
      <c r="IM9" s="407"/>
      <c r="IN9" s="407"/>
      <c r="IO9" s="407"/>
      <c r="IP9" s="407"/>
      <c r="IQ9" s="407"/>
      <c r="IR9" s="407"/>
      <c r="IS9" s="407"/>
      <c r="IT9" s="407"/>
      <c r="IU9" s="407"/>
      <c r="IV9" s="407"/>
    </row>
    <row r="10" spans="1:256" ht="62.5">
      <c r="A10" s="410"/>
      <c r="B10" s="417" t="s">
        <v>121</v>
      </c>
      <c r="C10" s="869" t="s">
        <v>122</v>
      </c>
      <c r="D10" s="870"/>
      <c r="E10" s="415"/>
      <c r="F10" s="416"/>
      <c r="G10" s="416"/>
      <c r="H10" s="416"/>
      <c r="I10" s="416"/>
      <c r="J10" s="416"/>
      <c r="K10" s="416"/>
      <c r="L10" s="416"/>
      <c r="M10" s="416"/>
      <c r="N10" s="406"/>
      <c r="O10" s="406"/>
      <c r="P10" s="406"/>
      <c r="Q10" s="406"/>
      <c r="R10" s="406"/>
      <c r="S10" s="406"/>
      <c r="T10" s="406"/>
      <c r="U10" s="406"/>
      <c r="V10" s="406"/>
      <c r="W10" s="406"/>
      <c r="X10" s="406"/>
      <c r="Y10" s="406"/>
      <c r="Z10" s="406"/>
      <c r="AA10" s="406"/>
      <c r="AB10" s="406"/>
      <c r="AC10" s="406"/>
      <c r="AD10" s="406"/>
      <c r="AE10" s="406"/>
      <c r="AF10" s="406"/>
      <c r="AG10" s="406"/>
      <c r="AH10" s="406"/>
      <c r="AI10" s="406"/>
      <c r="AJ10" s="406"/>
      <c r="AK10" s="406"/>
      <c r="AL10" s="406"/>
      <c r="AM10" s="406"/>
      <c r="AN10" s="406"/>
      <c r="AO10" s="406"/>
      <c r="AP10" s="406"/>
      <c r="AQ10" s="406"/>
      <c r="AR10" s="406"/>
      <c r="AS10" s="406"/>
      <c r="AT10" s="406"/>
      <c r="AU10" s="406"/>
      <c r="AV10" s="406"/>
      <c r="AW10" s="406"/>
      <c r="AX10" s="406"/>
      <c r="AY10" s="406"/>
      <c r="AZ10" s="406"/>
      <c r="BA10" s="406"/>
      <c r="BB10" s="406"/>
      <c r="BC10" s="406"/>
      <c r="BD10" s="406"/>
      <c r="BE10" s="406"/>
      <c r="BF10" s="406"/>
      <c r="BG10" s="406"/>
      <c r="BH10" s="406"/>
      <c r="BI10" s="406"/>
      <c r="BJ10" s="406"/>
      <c r="BK10" s="406"/>
      <c r="BL10" s="406"/>
      <c r="BM10" s="406"/>
      <c r="BN10" s="406"/>
      <c r="BO10" s="406"/>
      <c r="BP10" s="406"/>
      <c r="BQ10" s="406"/>
      <c r="BR10" s="406"/>
      <c r="BS10" s="406"/>
      <c r="BT10" s="406"/>
      <c r="BU10" s="406"/>
      <c r="BV10" s="406"/>
      <c r="BW10" s="406"/>
      <c r="BX10" s="406"/>
      <c r="BY10" s="406"/>
      <c r="BZ10" s="406"/>
      <c r="CA10" s="406"/>
      <c r="CB10" s="406"/>
      <c r="CC10" s="406"/>
      <c r="CD10" s="406"/>
      <c r="CE10" s="406"/>
      <c r="CF10" s="406"/>
      <c r="CG10" s="406"/>
      <c r="CH10" s="406"/>
      <c r="CI10" s="406"/>
      <c r="CJ10" s="406"/>
      <c r="CK10" s="406"/>
      <c r="CL10" s="406"/>
      <c r="CM10" s="406"/>
      <c r="CN10" s="406"/>
      <c r="CO10" s="406"/>
      <c r="CP10" s="406"/>
      <c r="CQ10" s="406"/>
      <c r="CR10" s="406"/>
      <c r="CS10" s="406"/>
      <c r="CT10" s="406"/>
      <c r="CU10" s="406"/>
      <c r="CV10" s="406"/>
      <c r="CW10" s="406"/>
      <c r="CX10" s="406"/>
      <c r="CY10" s="406"/>
      <c r="CZ10" s="406"/>
      <c r="DA10" s="406"/>
      <c r="DB10" s="406"/>
      <c r="DC10" s="406"/>
      <c r="DD10" s="406"/>
      <c r="DE10" s="406"/>
      <c r="DF10" s="406"/>
      <c r="DG10" s="406"/>
      <c r="DH10" s="406"/>
      <c r="DI10" s="406"/>
      <c r="DJ10" s="406"/>
      <c r="DK10" s="406"/>
      <c r="DL10" s="406"/>
      <c r="DM10" s="406"/>
      <c r="DN10" s="406"/>
      <c r="DO10" s="406"/>
      <c r="DP10" s="406"/>
      <c r="DQ10" s="406"/>
      <c r="DR10" s="406"/>
      <c r="DS10" s="406"/>
      <c r="DT10" s="406"/>
      <c r="DU10" s="406"/>
      <c r="DV10" s="406"/>
      <c r="DW10" s="406"/>
      <c r="DX10" s="406"/>
      <c r="DY10" s="406"/>
      <c r="DZ10" s="406"/>
      <c r="EA10" s="406"/>
      <c r="EB10" s="406"/>
      <c r="EC10" s="406"/>
      <c r="ED10" s="406"/>
      <c r="EE10" s="406"/>
      <c r="EF10" s="406"/>
      <c r="EG10" s="406"/>
      <c r="EH10" s="406"/>
      <c r="EI10" s="406"/>
      <c r="EJ10" s="406"/>
      <c r="EK10" s="406"/>
      <c r="EL10" s="406"/>
      <c r="EM10" s="406"/>
      <c r="EN10" s="406"/>
      <c r="EO10" s="406"/>
      <c r="EP10" s="406"/>
      <c r="EQ10" s="406"/>
      <c r="ER10" s="406"/>
      <c r="ES10" s="406"/>
      <c r="ET10" s="406"/>
      <c r="EU10" s="406"/>
      <c r="EV10" s="406"/>
      <c r="EW10" s="406"/>
      <c r="EX10" s="406"/>
      <c r="EY10" s="406"/>
      <c r="EZ10" s="406"/>
      <c r="FA10" s="406"/>
      <c r="FB10" s="406"/>
      <c r="FC10" s="406"/>
      <c r="FD10" s="406"/>
      <c r="FE10" s="406"/>
      <c r="FF10" s="406"/>
      <c r="FG10" s="406"/>
      <c r="FH10" s="406"/>
      <c r="FI10" s="406"/>
      <c r="FJ10" s="406"/>
      <c r="FK10" s="406"/>
      <c r="FL10" s="406"/>
      <c r="FM10" s="406"/>
      <c r="FN10" s="406"/>
      <c r="FO10" s="406"/>
      <c r="FP10" s="406"/>
      <c r="FQ10" s="406"/>
      <c r="FR10" s="406"/>
      <c r="FS10" s="406"/>
      <c r="FT10" s="406"/>
      <c r="FU10" s="406"/>
      <c r="FV10" s="406"/>
      <c r="FW10" s="406"/>
      <c r="FX10" s="406"/>
      <c r="FY10" s="406"/>
      <c r="FZ10" s="406"/>
      <c r="GA10" s="406"/>
      <c r="GB10" s="406"/>
      <c r="GC10" s="406"/>
      <c r="GD10" s="406"/>
      <c r="GE10" s="406"/>
      <c r="GF10" s="406"/>
      <c r="GG10" s="406"/>
      <c r="GH10" s="406"/>
      <c r="GI10" s="406"/>
      <c r="GJ10" s="406"/>
      <c r="GK10" s="406"/>
      <c r="GL10" s="406"/>
      <c r="GM10" s="406"/>
      <c r="GN10" s="406"/>
      <c r="GO10" s="406"/>
      <c r="GP10" s="406"/>
      <c r="GQ10" s="406"/>
      <c r="GR10" s="406"/>
      <c r="GS10" s="406"/>
      <c r="GT10" s="406"/>
      <c r="GU10" s="406"/>
      <c r="GV10" s="406"/>
      <c r="GW10" s="406"/>
      <c r="GX10" s="406"/>
      <c r="GY10" s="406"/>
      <c r="GZ10" s="406"/>
      <c r="HA10" s="406"/>
      <c r="HB10" s="406"/>
      <c r="HC10" s="406"/>
      <c r="HD10" s="406"/>
      <c r="HE10" s="406"/>
      <c r="HF10" s="406"/>
      <c r="HG10" s="406"/>
      <c r="HH10" s="406"/>
      <c r="HI10" s="406"/>
      <c r="HJ10" s="406"/>
      <c r="HK10" s="406"/>
      <c r="HL10" s="406"/>
      <c r="HM10" s="406"/>
      <c r="HN10" s="406"/>
      <c r="HO10" s="406"/>
      <c r="HP10" s="406"/>
      <c r="HQ10" s="406"/>
      <c r="HR10" s="406"/>
      <c r="HS10" s="406"/>
      <c r="HT10" s="406"/>
      <c r="HU10" s="406"/>
      <c r="HV10" s="406"/>
      <c r="HW10" s="406"/>
      <c r="HX10" s="406"/>
      <c r="HY10" s="406"/>
      <c r="HZ10" s="406"/>
      <c r="IA10" s="406"/>
      <c r="IB10" s="406"/>
      <c r="IC10" s="406"/>
      <c r="ID10" s="406"/>
      <c r="IE10" s="406"/>
      <c r="IF10" s="406"/>
      <c r="IG10" s="406"/>
      <c r="IH10" s="406"/>
      <c r="II10" s="406"/>
      <c r="IJ10" s="406"/>
      <c r="IK10" s="406"/>
      <c r="IL10" s="406"/>
      <c r="IM10" s="406"/>
      <c r="IN10" s="406"/>
      <c r="IO10" s="406"/>
      <c r="IP10" s="406"/>
      <c r="IQ10" s="406"/>
      <c r="IR10" s="406"/>
      <c r="IS10" s="406"/>
      <c r="IT10" s="406"/>
      <c r="IU10" s="406"/>
      <c r="IV10" s="406"/>
    </row>
    <row r="11" spans="1:256" s="111" customFormat="1" ht="12.75" customHeight="1">
      <c r="A11" s="110"/>
      <c r="B11" s="113"/>
      <c r="C11" s="114"/>
      <c r="D11" s="112"/>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110"/>
      <c r="AJ11" s="110"/>
      <c r="AK11" s="110"/>
      <c r="AL11" s="110"/>
      <c r="AM11" s="110"/>
      <c r="AN11" s="110"/>
      <c r="AO11" s="110"/>
      <c r="AP11" s="110"/>
      <c r="AQ11" s="110"/>
      <c r="AR11" s="110"/>
      <c r="AS11" s="110"/>
      <c r="AT11" s="110"/>
      <c r="AU11" s="110"/>
      <c r="AV11" s="110"/>
      <c r="AW11" s="110"/>
      <c r="AX11" s="110"/>
      <c r="AY11" s="110"/>
      <c r="AZ11" s="110"/>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row>
    <row r="12" spans="1:256" ht="12.75" customHeight="1">
      <c r="A12" s="110"/>
      <c r="B12" s="117" t="s">
        <v>57</v>
      </c>
      <c r="C12" s="116"/>
      <c r="D12" s="116"/>
      <c r="E12" s="116"/>
      <c r="F12" s="116"/>
      <c r="G12" s="116"/>
      <c r="H12" s="116"/>
      <c r="I12" s="116"/>
    </row>
    <row r="13" spans="1:256" ht="12.75" customHeight="1">
      <c r="A13" s="110"/>
      <c r="B13" s="116"/>
      <c r="C13" s="116"/>
      <c r="D13" s="116"/>
      <c r="E13" s="116"/>
      <c r="F13" s="116"/>
      <c r="G13" s="116"/>
      <c r="H13" s="116"/>
      <c r="I13" s="116"/>
    </row>
    <row r="14" spans="1:256" ht="36.75" customHeight="1">
      <c r="A14" s="110"/>
      <c r="B14" s="118" t="s">
        <v>118</v>
      </c>
      <c r="C14" s="184" t="s">
        <v>138</v>
      </c>
      <c r="D14" s="184" t="s">
        <v>139</v>
      </c>
      <c r="E14" s="184" t="s">
        <v>140</v>
      </c>
      <c r="F14" s="184" t="s">
        <v>141</v>
      </c>
      <c r="G14" s="184" t="s">
        <v>142</v>
      </c>
      <c r="H14" s="184" t="s">
        <v>143</v>
      </c>
      <c r="I14" s="116"/>
    </row>
    <row r="15" spans="1:256" ht="12.75" customHeight="1">
      <c r="A15" s="110"/>
      <c r="B15" s="119" t="s">
        <v>716</v>
      </c>
      <c r="C15" s="120">
        <v>2344526</v>
      </c>
      <c r="D15" s="120">
        <v>7126</v>
      </c>
      <c r="E15" s="121">
        <f>C15-D15</f>
        <v>2337400</v>
      </c>
      <c r="F15" s="121">
        <f>E15*(1+$C$84)</f>
        <v>2571607.48</v>
      </c>
      <c r="G15" s="120">
        <v>126855</v>
      </c>
      <c r="H15" s="121">
        <f>IF(F15&gt;G15, G15, F15)</f>
        <v>126855</v>
      </c>
      <c r="I15" s="116"/>
    </row>
    <row r="16" spans="1:256" ht="12.75" customHeight="1">
      <c r="A16" s="110"/>
      <c r="B16" s="119" t="s">
        <v>717</v>
      </c>
      <c r="C16" s="120">
        <v>822915</v>
      </c>
      <c r="D16" s="120">
        <v>0</v>
      </c>
      <c r="E16" s="121">
        <f>C16-D16</f>
        <v>822915</v>
      </c>
      <c r="F16" s="121">
        <f>E16*(1+$C$84)</f>
        <v>905371.0830000001</v>
      </c>
      <c r="G16" s="120">
        <v>144392</v>
      </c>
      <c r="H16" s="121">
        <f>IF(F16&gt;G16, G16, F16)</f>
        <v>144392</v>
      </c>
      <c r="I16" s="116"/>
    </row>
    <row r="17" spans="1:9" s="407" customFormat="1" ht="12.75" customHeight="1">
      <c r="A17" s="509"/>
      <c r="B17" s="119" t="s">
        <v>718</v>
      </c>
      <c r="C17" s="120">
        <v>1331484</v>
      </c>
      <c r="D17" s="120">
        <v>685945</v>
      </c>
      <c r="E17" s="121">
        <f t="shared" ref="E17:E21" si="0">C17-D17</f>
        <v>645539</v>
      </c>
      <c r="F17" s="121">
        <f t="shared" ref="F17:F21" si="1">E17*(1+$C$84)</f>
        <v>710222.00780000002</v>
      </c>
      <c r="G17" s="120">
        <v>271284</v>
      </c>
      <c r="H17" s="121">
        <f t="shared" ref="H17:H21" si="2">IF(F17&gt;G17, G17, F17)</f>
        <v>271284</v>
      </c>
      <c r="I17" s="416"/>
    </row>
    <row r="18" spans="1:9" s="407" customFormat="1" ht="12.75" customHeight="1">
      <c r="A18" s="509"/>
      <c r="B18" s="119" t="s">
        <v>719</v>
      </c>
      <c r="C18" s="120">
        <v>2146490</v>
      </c>
      <c r="D18" s="120">
        <v>219943</v>
      </c>
      <c r="E18" s="121">
        <f t="shared" si="0"/>
        <v>1926547</v>
      </c>
      <c r="F18" s="121">
        <f t="shared" si="1"/>
        <v>2119587.0094000003</v>
      </c>
      <c r="G18" s="120">
        <v>167147</v>
      </c>
      <c r="H18" s="121">
        <f t="shared" si="2"/>
        <v>167147</v>
      </c>
      <c r="I18" s="416"/>
    </row>
    <row r="19" spans="1:9" s="407" customFormat="1" ht="12.75" customHeight="1">
      <c r="A19" s="509"/>
      <c r="B19" s="119" t="s">
        <v>720</v>
      </c>
      <c r="C19" s="120">
        <v>1979524</v>
      </c>
      <c r="D19" s="120">
        <v>1849505</v>
      </c>
      <c r="E19" s="121">
        <f t="shared" si="0"/>
        <v>130019</v>
      </c>
      <c r="F19" s="121">
        <f t="shared" si="1"/>
        <v>143046.9038</v>
      </c>
      <c r="G19" s="120">
        <v>57775</v>
      </c>
      <c r="H19" s="121">
        <f t="shared" si="2"/>
        <v>57775</v>
      </c>
      <c r="I19" s="416"/>
    </row>
    <row r="20" spans="1:9" s="407" customFormat="1" ht="12.75" customHeight="1">
      <c r="A20" s="509"/>
      <c r="B20" s="119" t="s">
        <v>721</v>
      </c>
      <c r="C20" s="120">
        <v>1071239</v>
      </c>
      <c r="D20" s="120">
        <v>175061</v>
      </c>
      <c r="E20" s="121">
        <f t="shared" si="0"/>
        <v>896178</v>
      </c>
      <c r="F20" s="121">
        <f t="shared" si="1"/>
        <v>985975.03560000006</v>
      </c>
      <c r="G20" s="120">
        <v>25305</v>
      </c>
      <c r="H20" s="121">
        <f t="shared" si="2"/>
        <v>25305</v>
      </c>
      <c r="I20" s="416"/>
    </row>
    <row r="21" spans="1:9" s="407" customFormat="1" ht="12.75" customHeight="1">
      <c r="A21" s="509"/>
      <c r="B21" s="119" t="s">
        <v>722</v>
      </c>
      <c r="C21" s="120">
        <v>10364279</v>
      </c>
      <c r="D21" s="120">
        <v>690786</v>
      </c>
      <c r="E21" s="121">
        <f t="shared" si="0"/>
        <v>9673493</v>
      </c>
      <c r="F21" s="121">
        <f t="shared" si="1"/>
        <v>10642776.998600001</v>
      </c>
      <c r="G21" s="120">
        <v>0</v>
      </c>
      <c r="H21" s="121">
        <f t="shared" si="2"/>
        <v>0</v>
      </c>
      <c r="I21" s="416"/>
    </row>
    <row r="22" spans="1:9" ht="12.75" customHeight="1">
      <c r="A22" s="110"/>
      <c r="B22" s="119" t="s">
        <v>723</v>
      </c>
      <c r="C22" s="120">
        <v>2362249</v>
      </c>
      <c r="D22" s="120">
        <v>837165</v>
      </c>
      <c r="E22" s="121">
        <f>C22-D22</f>
        <v>1525084</v>
      </c>
      <c r="F22" s="121">
        <f>E22*(1+$C$84)</f>
        <v>1677897.4168</v>
      </c>
      <c r="G22" s="120">
        <v>0</v>
      </c>
      <c r="H22" s="121">
        <f>IF(F22&gt;G22, G22, F22)</f>
        <v>0</v>
      </c>
      <c r="I22" s="116"/>
    </row>
    <row r="23" spans="1:9" ht="12.75" customHeight="1">
      <c r="A23" s="110"/>
      <c r="B23" s="122" t="s">
        <v>18</v>
      </c>
      <c r="C23" s="123">
        <f t="shared" ref="C23:H23" si="3">SUM(C15:C22)</f>
        <v>22422706</v>
      </c>
      <c r="D23" s="123">
        <f t="shared" si="3"/>
        <v>4465531</v>
      </c>
      <c r="E23" s="123">
        <f t="shared" si="3"/>
        <v>17957175</v>
      </c>
      <c r="F23" s="123">
        <f t="shared" si="3"/>
        <v>19756483.935000002</v>
      </c>
      <c r="G23" s="123">
        <f t="shared" si="3"/>
        <v>792758</v>
      </c>
      <c r="H23" s="123">
        <f t="shared" si="3"/>
        <v>792758</v>
      </c>
      <c r="I23" s="116"/>
    </row>
    <row r="24" spans="1:9" ht="12.75" customHeight="1">
      <c r="A24" s="110"/>
      <c r="B24" s="116"/>
      <c r="C24" s="116"/>
      <c r="D24" s="116"/>
      <c r="E24" s="116"/>
      <c r="F24" s="116"/>
      <c r="G24" s="116"/>
      <c r="H24" s="116"/>
      <c r="I24" s="116"/>
    </row>
    <row r="25" spans="1:9" ht="12.75" customHeight="1">
      <c r="A25" s="110"/>
      <c r="B25" s="117" t="s">
        <v>58</v>
      </c>
      <c r="C25" s="116"/>
      <c r="D25" s="116"/>
      <c r="E25" s="116"/>
      <c r="F25" s="116"/>
      <c r="G25" s="116"/>
      <c r="H25" s="116"/>
      <c r="I25" s="116"/>
    </row>
    <row r="26" spans="1:9" ht="12.75" customHeight="1">
      <c r="A26" s="110"/>
      <c r="B26" s="117"/>
      <c r="C26" s="116"/>
      <c r="D26" s="116"/>
      <c r="E26" s="116"/>
      <c r="F26" s="116"/>
      <c r="G26" s="116"/>
      <c r="H26" s="116"/>
      <c r="I26" s="116"/>
    </row>
    <row r="27" spans="1:9" ht="48.75" customHeight="1">
      <c r="A27" s="110"/>
      <c r="B27" s="118" t="s">
        <v>118</v>
      </c>
      <c r="C27" s="183" t="s">
        <v>144</v>
      </c>
      <c r="D27" s="184" t="s">
        <v>145</v>
      </c>
      <c r="E27" s="184" t="s">
        <v>146</v>
      </c>
      <c r="F27" s="184" t="s">
        <v>147</v>
      </c>
      <c r="G27" s="184" t="s">
        <v>148</v>
      </c>
      <c r="H27" s="184" t="s">
        <v>149</v>
      </c>
      <c r="I27" s="184" t="s">
        <v>150</v>
      </c>
    </row>
    <row r="28" spans="1:9" ht="12.75" customHeight="1">
      <c r="A28" s="110"/>
      <c r="B28" s="551" t="s">
        <v>763</v>
      </c>
      <c r="C28" s="124"/>
      <c r="D28" s="124"/>
      <c r="E28" s="124"/>
      <c r="F28" s="124"/>
      <c r="G28" s="125">
        <f>SUM(C28:D28)-SUM(E28:F28)</f>
        <v>0</v>
      </c>
      <c r="H28" s="124"/>
      <c r="I28" s="125">
        <f>IF(G28&gt;H28, H28, G28)</f>
        <v>0</v>
      </c>
    </row>
    <row r="29" spans="1:9" ht="12.75" customHeight="1">
      <c r="A29" s="110"/>
      <c r="B29" s="119"/>
      <c r="C29" s="124"/>
      <c r="D29" s="124"/>
      <c r="E29" s="124"/>
      <c r="F29" s="124"/>
      <c r="G29" s="125">
        <f>SUM(C29:D29)-SUM(E29:F29)</f>
        <v>0</v>
      </c>
      <c r="H29" s="124"/>
      <c r="I29" s="125">
        <f>IF(G29&gt;H29, H29, G29)</f>
        <v>0</v>
      </c>
    </row>
    <row r="30" spans="1:9" ht="12.75" customHeight="1">
      <c r="A30" s="110"/>
      <c r="B30" s="119"/>
      <c r="C30" s="124"/>
      <c r="D30" s="124"/>
      <c r="E30" s="124"/>
      <c r="F30" s="124"/>
      <c r="G30" s="125">
        <f>SUM(C30:D30)-SUM(E30:F30)</f>
        <v>0</v>
      </c>
      <c r="H30" s="124"/>
      <c r="I30" s="125">
        <f>IF(G30&gt;H30, H30, G30)</f>
        <v>0</v>
      </c>
    </row>
    <row r="31" spans="1:9" ht="12.75" customHeight="1">
      <c r="A31" s="110"/>
      <c r="B31" s="876" t="s">
        <v>18</v>
      </c>
      <c r="C31" s="877"/>
      <c r="D31" s="877"/>
      <c r="E31" s="877"/>
      <c r="F31" s="877"/>
      <c r="G31" s="877"/>
      <c r="H31" s="878"/>
      <c r="I31" s="126">
        <f>SUM(I28:I30)</f>
        <v>0</v>
      </c>
    </row>
    <row r="32" spans="1:9" ht="12.75" customHeight="1">
      <c r="A32" s="110"/>
      <c r="B32" s="116"/>
      <c r="C32" s="116"/>
      <c r="D32" s="116"/>
      <c r="E32" s="116"/>
      <c r="F32" s="116"/>
      <c r="G32" s="116"/>
      <c r="H32" s="127"/>
      <c r="I32" s="116"/>
    </row>
    <row r="33" spans="1:9" ht="12.75" customHeight="1">
      <c r="A33" s="110"/>
      <c r="B33" s="117" t="s">
        <v>59</v>
      </c>
      <c r="C33" s="116"/>
      <c r="D33" s="116"/>
      <c r="E33" s="116"/>
      <c r="F33" s="116"/>
      <c r="G33" s="116"/>
      <c r="H33" s="116"/>
      <c r="I33" s="116"/>
    </row>
    <row r="34" spans="1:9" ht="12.75" customHeight="1">
      <c r="A34" s="110"/>
      <c r="B34" s="117"/>
      <c r="C34" s="116"/>
      <c r="D34" s="116"/>
      <c r="E34" s="116"/>
      <c r="F34" s="116"/>
      <c r="G34" s="116"/>
      <c r="H34" s="116"/>
      <c r="I34" s="116"/>
    </row>
    <row r="35" spans="1:9" ht="36" customHeight="1">
      <c r="A35" s="110"/>
      <c r="B35" s="118" t="s">
        <v>118</v>
      </c>
      <c r="C35" s="872" t="s">
        <v>151</v>
      </c>
      <c r="D35" s="873"/>
    </row>
    <row r="36" spans="1:9" ht="12.75" customHeight="1">
      <c r="A36" s="110"/>
      <c r="B36" s="119" t="s">
        <v>722</v>
      </c>
      <c r="C36" s="874">
        <v>874196.38</v>
      </c>
      <c r="D36" s="875"/>
    </row>
    <row r="37" spans="1:9" s="407" customFormat="1" ht="12.75" customHeight="1">
      <c r="A37" s="509"/>
      <c r="B37" s="119" t="s">
        <v>723</v>
      </c>
      <c r="C37" s="874">
        <v>993519.86</v>
      </c>
      <c r="D37" s="875"/>
    </row>
    <row r="38" spans="1:9" s="407" customFormat="1" ht="12.75" customHeight="1">
      <c r="A38" s="509"/>
      <c r="B38" s="119" t="s">
        <v>724</v>
      </c>
      <c r="C38" s="874">
        <v>373178.2</v>
      </c>
      <c r="D38" s="875"/>
    </row>
    <row r="39" spans="1:9" s="407" customFormat="1" ht="12.75" customHeight="1">
      <c r="A39" s="509"/>
      <c r="B39" s="119" t="s">
        <v>725</v>
      </c>
      <c r="C39" s="874">
        <v>79098.34</v>
      </c>
      <c r="D39" s="875"/>
    </row>
    <row r="40" spans="1:9" s="407" customFormat="1" ht="12.75" customHeight="1">
      <c r="A40" s="509"/>
      <c r="B40" s="119" t="s">
        <v>718</v>
      </c>
      <c r="C40" s="874">
        <v>266983.7</v>
      </c>
      <c r="D40" s="875"/>
    </row>
    <row r="41" spans="1:9" s="407" customFormat="1" ht="12.75" customHeight="1">
      <c r="A41" s="509"/>
      <c r="B41" s="119" t="s">
        <v>721</v>
      </c>
      <c r="C41" s="874">
        <v>115433.73</v>
      </c>
      <c r="D41" s="875"/>
    </row>
    <row r="42" spans="1:9" s="407" customFormat="1" ht="12.75" customHeight="1">
      <c r="A42" s="509"/>
      <c r="B42" s="119" t="s">
        <v>720</v>
      </c>
      <c r="C42" s="874">
        <v>0</v>
      </c>
      <c r="D42" s="875"/>
    </row>
    <row r="43" spans="1:9" s="407" customFormat="1" ht="12.75" customHeight="1">
      <c r="A43" s="509"/>
      <c r="B43" s="119" t="s">
        <v>726</v>
      </c>
      <c r="C43" s="874">
        <v>315866.71999999997</v>
      </c>
      <c r="D43" s="875"/>
    </row>
    <row r="44" spans="1:9" s="407" customFormat="1" ht="12.75" customHeight="1">
      <c r="A44" s="509"/>
      <c r="B44" s="119" t="s">
        <v>727</v>
      </c>
      <c r="C44" s="874">
        <v>190091.85</v>
      </c>
      <c r="D44" s="875"/>
    </row>
    <row r="45" spans="1:9" s="407" customFormat="1" ht="12.75" customHeight="1">
      <c r="A45" s="509"/>
      <c r="B45" s="119" t="s">
        <v>728</v>
      </c>
      <c r="C45" s="874">
        <v>70873.37</v>
      </c>
      <c r="D45" s="875"/>
    </row>
    <row r="46" spans="1:9" s="407" customFormat="1" ht="12.75" customHeight="1">
      <c r="A46" s="509"/>
      <c r="B46" s="119" t="s">
        <v>729</v>
      </c>
      <c r="C46" s="874">
        <v>165340.49</v>
      </c>
      <c r="D46" s="875"/>
    </row>
    <row r="47" spans="1:9" s="407" customFormat="1" ht="12.75" customHeight="1">
      <c r="A47" s="509"/>
      <c r="B47" s="119" t="s">
        <v>730</v>
      </c>
      <c r="C47" s="874">
        <v>483917.82</v>
      </c>
      <c r="D47" s="875"/>
    </row>
    <row r="48" spans="1:9" s="407" customFormat="1" ht="12.75" customHeight="1">
      <c r="A48" s="509"/>
      <c r="B48" s="119" t="s">
        <v>731</v>
      </c>
      <c r="C48" s="874">
        <v>231625.22</v>
      </c>
      <c r="D48" s="875"/>
    </row>
    <row r="49" spans="1:9" s="407" customFormat="1" ht="12.75" customHeight="1">
      <c r="A49" s="509"/>
      <c r="B49" s="119" t="s">
        <v>732</v>
      </c>
      <c r="C49" s="874">
        <v>210370.97</v>
      </c>
      <c r="D49" s="875"/>
    </row>
    <row r="50" spans="1:9" s="407" customFormat="1" ht="12.75" customHeight="1">
      <c r="A50" s="509"/>
      <c r="B50" s="119" t="s">
        <v>733</v>
      </c>
      <c r="C50" s="874">
        <v>389735</v>
      </c>
      <c r="D50" s="875"/>
    </row>
    <row r="51" spans="1:9" s="407" customFormat="1" ht="12.75" customHeight="1">
      <c r="A51" s="509"/>
      <c r="B51" s="119" t="s">
        <v>734</v>
      </c>
      <c r="C51" s="874">
        <v>225524</v>
      </c>
      <c r="D51" s="875"/>
    </row>
    <row r="52" spans="1:9" s="407" customFormat="1" ht="12.75" customHeight="1">
      <c r="A52" s="509"/>
      <c r="B52" s="119" t="s">
        <v>719</v>
      </c>
      <c r="C52" s="874">
        <v>189766.26</v>
      </c>
      <c r="D52" s="875"/>
    </row>
    <row r="53" spans="1:9" s="407" customFormat="1" ht="12.75" customHeight="1">
      <c r="A53" s="509"/>
      <c r="B53" s="119" t="s">
        <v>735</v>
      </c>
      <c r="C53" s="874">
        <v>130635.74</v>
      </c>
      <c r="D53" s="875"/>
    </row>
    <row r="54" spans="1:9" ht="12.75" customHeight="1">
      <c r="A54" s="110"/>
      <c r="B54" s="119" t="s">
        <v>717</v>
      </c>
      <c r="C54" s="874">
        <v>18988.490000000002</v>
      </c>
      <c r="D54" s="875"/>
    </row>
    <row r="55" spans="1:9" ht="12.75" customHeight="1">
      <c r="A55" s="110"/>
      <c r="B55" s="119" t="s">
        <v>716</v>
      </c>
      <c r="C55" s="874">
        <v>1580.5</v>
      </c>
      <c r="D55" s="875"/>
    </row>
    <row r="56" spans="1:9" ht="12.75" customHeight="1">
      <c r="A56" s="110"/>
      <c r="B56" s="128" t="s">
        <v>157</v>
      </c>
      <c r="C56" s="879">
        <f>SUM(C36:D55)</f>
        <v>5326726.6399999997</v>
      </c>
      <c r="D56" s="880"/>
    </row>
    <row r="57" spans="1:9" ht="12.75" customHeight="1">
      <c r="A57" s="110"/>
      <c r="B57" s="116"/>
      <c r="C57" s="116"/>
      <c r="D57" s="116"/>
      <c r="E57" s="116"/>
      <c r="F57" s="116"/>
      <c r="G57" s="116"/>
      <c r="H57" s="116"/>
      <c r="I57" s="116"/>
    </row>
    <row r="58" spans="1:9" ht="12.75" customHeight="1">
      <c r="A58" s="110"/>
      <c r="B58" s="117" t="s">
        <v>60</v>
      </c>
      <c r="C58" s="116"/>
      <c r="D58" s="116"/>
      <c r="E58" s="116"/>
      <c r="F58" s="116"/>
      <c r="G58" s="116"/>
      <c r="H58" s="116"/>
      <c r="I58" s="116"/>
    </row>
    <row r="59" spans="1:9" ht="12.75" customHeight="1">
      <c r="A59" s="110"/>
      <c r="B59" s="116"/>
      <c r="C59" s="116"/>
      <c r="D59" s="116"/>
      <c r="E59" s="116"/>
      <c r="F59" s="116"/>
      <c r="G59" s="116"/>
      <c r="H59" s="116"/>
      <c r="I59" s="116"/>
    </row>
    <row r="60" spans="1:9" ht="54" customHeight="1">
      <c r="A60" s="110"/>
      <c r="B60" s="118" t="s">
        <v>19</v>
      </c>
      <c r="C60" s="184" t="s">
        <v>152</v>
      </c>
      <c r="D60" s="118" t="s">
        <v>20</v>
      </c>
      <c r="E60" s="118" t="s">
        <v>21</v>
      </c>
      <c r="F60" s="184" t="s">
        <v>153</v>
      </c>
      <c r="G60" s="184" t="s">
        <v>149</v>
      </c>
      <c r="H60" s="184" t="s">
        <v>150</v>
      </c>
    </row>
    <row r="61" spans="1:9" ht="12.75" customHeight="1">
      <c r="A61" s="110"/>
      <c r="B61" s="551" t="s">
        <v>763</v>
      </c>
      <c r="C61" s="129"/>
      <c r="D61" s="130"/>
      <c r="E61" s="120"/>
      <c r="F61" s="131" t="e">
        <f>C61*((D61-E61)/D61)</f>
        <v>#DIV/0!</v>
      </c>
      <c r="G61" s="124"/>
      <c r="H61" s="125" t="e">
        <f>IF(F61&gt;G61, G61, F61)</f>
        <v>#DIV/0!</v>
      </c>
    </row>
    <row r="62" spans="1:9" ht="12.75" customHeight="1">
      <c r="A62" s="110"/>
      <c r="B62" s="119"/>
      <c r="C62" s="129"/>
      <c r="D62" s="130"/>
      <c r="E62" s="120"/>
      <c r="F62" s="131" t="e">
        <f>C62*((D62-E62)/D62)</f>
        <v>#DIV/0!</v>
      </c>
      <c r="G62" s="124"/>
      <c r="H62" s="125" t="e">
        <f>IF(F62&gt;G62, G62, F62)</f>
        <v>#DIV/0!</v>
      </c>
    </row>
    <row r="63" spans="1:9" ht="12.75" customHeight="1">
      <c r="A63" s="110"/>
      <c r="B63" s="119"/>
      <c r="C63" s="129"/>
      <c r="D63" s="130"/>
      <c r="E63" s="120"/>
      <c r="F63" s="131" t="e">
        <f>C63*((D63-E63)/D63)</f>
        <v>#DIV/0!</v>
      </c>
      <c r="G63" s="124"/>
      <c r="H63" s="125" t="e">
        <f>IF(F63&gt;G63, G63, F63)</f>
        <v>#DIV/0!</v>
      </c>
    </row>
    <row r="64" spans="1:9" ht="12.75" customHeight="1">
      <c r="A64" s="110"/>
      <c r="B64" s="881" t="s">
        <v>106</v>
      </c>
      <c r="C64" s="882"/>
      <c r="D64" s="882"/>
      <c r="E64" s="883"/>
      <c r="F64" s="132" t="e">
        <f>SUM(F61:F63)</f>
        <v>#DIV/0!</v>
      </c>
      <c r="G64" s="132">
        <f>SUM(G61:G63)</f>
        <v>0</v>
      </c>
      <c r="H64" s="133" t="e">
        <f>SUM(H61:H63)</f>
        <v>#DIV/0!</v>
      </c>
    </row>
    <row r="65" spans="1:9" ht="12.75" customHeight="1">
      <c r="A65" s="110"/>
      <c r="B65" s="116"/>
      <c r="C65" s="116"/>
      <c r="D65" s="116"/>
      <c r="E65" s="116"/>
      <c r="F65" s="116"/>
      <c r="G65" s="116"/>
      <c r="H65" s="116"/>
      <c r="I65" s="116"/>
    </row>
    <row r="66" spans="1:9" ht="12.75" customHeight="1">
      <c r="A66" s="110"/>
      <c r="B66" s="117" t="s">
        <v>61</v>
      </c>
      <c r="C66" s="116"/>
      <c r="D66" s="116"/>
      <c r="E66" s="116"/>
      <c r="F66" s="116"/>
      <c r="G66" s="116"/>
      <c r="H66" s="116"/>
      <c r="I66" s="116"/>
    </row>
    <row r="67" spans="1:9" ht="12.75" customHeight="1">
      <c r="A67" s="110"/>
      <c r="B67" s="117"/>
      <c r="C67" s="116"/>
      <c r="D67" s="116"/>
      <c r="E67" s="116"/>
      <c r="F67" s="116"/>
      <c r="G67" s="116"/>
      <c r="H67" s="116"/>
      <c r="I67" s="116"/>
    </row>
    <row r="68" spans="1:9" ht="12.75" customHeight="1">
      <c r="A68" s="110"/>
      <c r="B68" s="118" t="s">
        <v>118</v>
      </c>
      <c r="C68" s="884" t="s">
        <v>22</v>
      </c>
      <c r="D68" s="884"/>
      <c r="E68" s="884" t="s">
        <v>23</v>
      </c>
      <c r="F68" s="884"/>
      <c r="G68" s="116"/>
      <c r="H68" s="116"/>
      <c r="I68" s="116"/>
    </row>
    <row r="69" spans="1:9" ht="12.75" customHeight="1">
      <c r="A69" s="110"/>
      <c r="B69" s="551" t="s">
        <v>763</v>
      </c>
      <c r="C69" s="860"/>
      <c r="D69" s="860"/>
      <c r="E69" s="861"/>
      <c r="F69" s="861"/>
      <c r="G69" s="116"/>
      <c r="H69" s="116"/>
      <c r="I69" s="116"/>
    </row>
    <row r="70" spans="1:9" ht="12.75" customHeight="1">
      <c r="A70" s="110"/>
      <c r="B70" s="119"/>
      <c r="C70" s="860"/>
      <c r="D70" s="860"/>
      <c r="E70" s="861"/>
      <c r="F70" s="861"/>
      <c r="G70" s="116"/>
      <c r="H70" s="116"/>
      <c r="I70" s="116"/>
    </row>
    <row r="71" spans="1:9" ht="12.75" customHeight="1">
      <c r="A71" s="110"/>
      <c r="B71" s="119"/>
      <c r="C71" s="860"/>
      <c r="D71" s="860"/>
      <c r="E71" s="861"/>
      <c r="F71" s="861"/>
      <c r="G71" s="116"/>
      <c r="H71" s="116"/>
      <c r="I71" s="116"/>
    </row>
    <row r="72" spans="1:9" ht="12.75" customHeight="1">
      <c r="A72" s="110"/>
      <c r="B72" s="128" t="s">
        <v>156</v>
      </c>
      <c r="C72" s="862">
        <f>SUM(C69:D71)</f>
        <v>0</v>
      </c>
      <c r="D72" s="863"/>
      <c r="E72" s="864"/>
      <c r="F72" s="865"/>
      <c r="G72" s="116"/>
      <c r="H72" s="116"/>
      <c r="I72" s="116"/>
    </row>
    <row r="73" spans="1:9" ht="12.75" customHeight="1">
      <c r="A73" s="110"/>
      <c r="B73" s="116"/>
      <c r="C73" s="116"/>
      <c r="D73" s="116"/>
      <c r="E73" s="116"/>
      <c r="F73" s="116"/>
      <c r="G73" s="116"/>
      <c r="H73" s="116"/>
      <c r="I73" s="116"/>
    </row>
    <row r="74" spans="1:9" ht="12.75" customHeight="1">
      <c r="A74" s="110"/>
      <c r="B74" s="117" t="s">
        <v>62</v>
      </c>
      <c r="C74" s="116"/>
      <c r="D74" s="116"/>
      <c r="E74" s="116"/>
      <c r="F74" s="116"/>
      <c r="G74" s="116"/>
      <c r="H74" s="116"/>
      <c r="I74" s="116"/>
    </row>
    <row r="75" spans="1:9" ht="12.75" customHeight="1">
      <c r="A75" s="110"/>
      <c r="B75" s="116"/>
      <c r="C75" s="116"/>
      <c r="D75" s="116"/>
      <c r="E75" s="116"/>
      <c r="F75" s="116"/>
      <c r="G75" s="116"/>
      <c r="H75" s="116"/>
      <c r="I75" s="116"/>
    </row>
    <row r="76" spans="1:9" ht="12.75" customHeight="1">
      <c r="A76" s="110"/>
      <c r="B76" s="118" t="s">
        <v>104</v>
      </c>
      <c r="C76" s="448" t="s">
        <v>24</v>
      </c>
      <c r="D76" s="116"/>
      <c r="E76" s="116"/>
      <c r="F76" s="116"/>
    </row>
    <row r="77" spans="1:9" ht="12.75" customHeight="1">
      <c r="A77" s="110"/>
      <c r="B77" s="134" t="s">
        <v>163</v>
      </c>
      <c r="C77" s="449">
        <f>H23</f>
        <v>792758</v>
      </c>
      <c r="D77" s="116"/>
      <c r="E77" s="116"/>
      <c r="F77" s="116"/>
    </row>
    <row r="78" spans="1:9" ht="12.75" customHeight="1">
      <c r="A78" s="110"/>
      <c r="B78" s="134" t="s">
        <v>164</v>
      </c>
      <c r="C78" s="449">
        <f>I31</f>
        <v>0</v>
      </c>
      <c r="D78" s="116"/>
      <c r="E78" s="116"/>
      <c r="F78" s="116"/>
    </row>
    <row r="79" spans="1:9" ht="12.75" customHeight="1">
      <c r="A79" s="110"/>
      <c r="B79" s="134" t="s">
        <v>25</v>
      </c>
      <c r="C79" s="449">
        <f>C56</f>
        <v>5326726.6399999997</v>
      </c>
      <c r="D79" s="116"/>
      <c r="E79" s="116"/>
      <c r="F79" s="116"/>
    </row>
    <row r="80" spans="1:9" ht="12.75" customHeight="1">
      <c r="A80" s="110"/>
      <c r="B80" s="134" t="s">
        <v>26</v>
      </c>
      <c r="C80" s="449" t="e">
        <f>H64</f>
        <v>#DIV/0!</v>
      </c>
      <c r="D80" s="116"/>
      <c r="E80" s="116"/>
      <c r="F80" s="116"/>
    </row>
    <row r="81" spans="1:9" ht="12.75" customHeight="1">
      <c r="A81" s="110"/>
      <c r="B81" s="134" t="s">
        <v>27</v>
      </c>
      <c r="C81" s="449">
        <f>C72</f>
        <v>0</v>
      </c>
      <c r="D81" s="116"/>
      <c r="E81" s="116"/>
      <c r="F81" s="116"/>
    </row>
    <row r="82" spans="1:9" ht="12.75" customHeight="1">
      <c r="A82" s="110"/>
      <c r="B82" s="134" t="s">
        <v>28</v>
      </c>
      <c r="C82" s="469">
        <v>23100</v>
      </c>
      <c r="D82" s="530"/>
      <c r="E82" s="116"/>
      <c r="F82" s="116"/>
    </row>
    <row r="83" spans="1:9" ht="12.75" customHeight="1">
      <c r="A83" s="110"/>
      <c r="B83" s="135" t="s">
        <v>154</v>
      </c>
      <c r="C83" s="449">
        <f>SUMIF(C77:C82, "&gt;0")</f>
        <v>6142584.6399999997</v>
      </c>
      <c r="D83" s="116"/>
      <c r="E83" s="116"/>
      <c r="F83" s="116"/>
    </row>
    <row r="84" spans="1:9" ht="12.75" customHeight="1">
      <c r="A84" s="110"/>
      <c r="B84" s="134" t="s">
        <v>29</v>
      </c>
      <c r="C84" s="468">
        <v>0.1002</v>
      </c>
      <c r="D84" s="116"/>
      <c r="E84" s="116"/>
      <c r="F84" s="116"/>
    </row>
    <row r="85" spans="1:9" ht="12.75" customHeight="1">
      <c r="A85" s="110"/>
      <c r="B85" s="135" t="s">
        <v>155</v>
      </c>
      <c r="C85" s="450">
        <f>C83*((1+(C84))^2)</f>
        <v>7435230.397344986</v>
      </c>
      <c r="D85" s="116"/>
      <c r="E85" s="116"/>
      <c r="F85" s="116"/>
    </row>
    <row r="86" spans="1:9" ht="12.75" customHeight="1">
      <c r="A86" s="110"/>
      <c r="B86" s="116"/>
      <c r="C86" s="116"/>
      <c r="D86" s="116"/>
      <c r="E86" s="116"/>
      <c r="F86" s="116"/>
      <c r="G86" s="116"/>
      <c r="H86" s="116"/>
      <c r="I86" s="116"/>
    </row>
    <row r="87" spans="1:9" ht="12.75" customHeight="1">
      <c r="A87" s="110"/>
      <c r="B87" s="117" t="s">
        <v>63</v>
      </c>
      <c r="C87" s="116"/>
      <c r="D87" s="116"/>
      <c r="E87" s="116"/>
      <c r="F87" s="116"/>
      <c r="G87" s="116"/>
      <c r="H87" s="116"/>
      <c r="I87" s="116"/>
    </row>
    <row r="88" spans="1:9" ht="12.75" customHeight="1">
      <c r="A88" s="110"/>
      <c r="B88" s="117"/>
      <c r="C88" s="116"/>
      <c r="D88" s="116"/>
      <c r="E88" s="116"/>
      <c r="F88" s="116"/>
      <c r="G88" s="116"/>
      <c r="H88" s="116"/>
      <c r="I88" s="116"/>
    </row>
    <row r="89" spans="1:9" ht="12.75" customHeight="1">
      <c r="A89" s="110"/>
      <c r="B89" s="857" t="s">
        <v>73</v>
      </c>
      <c r="C89" s="858"/>
      <c r="D89" s="858"/>
      <c r="E89" s="859"/>
      <c r="F89" s="116"/>
      <c r="G89" s="116"/>
      <c r="H89" s="116"/>
      <c r="I89" s="116"/>
    </row>
    <row r="90" spans="1:9" ht="12.75" customHeight="1">
      <c r="A90" s="110"/>
      <c r="B90" s="136"/>
      <c r="C90" s="137"/>
      <c r="D90" s="137"/>
      <c r="E90" s="138"/>
      <c r="F90" s="116"/>
      <c r="G90" s="116"/>
      <c r="H90" s="116"/>
      <c r="I90" s="116"/>
    </row>
    <row r="91" spans="1:9" ht="28.5" customHeight="1">
      <c r="A91" s="110"/>
      <c r="B91" s="136"/>
      <c r="C91" s="137"/>
      <c r="D91" s="137"/>
      <c r="E91" s="138"/>
      <c r="F91" s="116"/>
      <c r="G91" s="116"/>
      <c r="H91" s="116"/>
      <c r="I91" s="116"/>
    </row>
    <row r="92" spans="1:9" ht="18.75" customHeight="1">
      <c r="A92" s="110"/>
      <c r="B92" s="139"/>
      <c r="C92" s="140"/>
      <c r="D92" s="140"/>
      <c r="E92" s="141"/>
      <c r="F92" s="116"/>
      <c r="G92" s="116"/>
      <c r="H92" s="116"/>
      <c r="I92" s="116"/>
    </row>
    <row r="93" spans="1:9" ht="12.75" customHeight="1">
      <c r="A93" s="110"/>
      <c r="B93" s="115"/>
      <c r="C93" s="115"/>
      <c r="D93" s="115"/>
      <c r="E93" s="115"/>
      <c r="F93" s="116"/>
      <c r="G93" s="116"/>
      <c r="H93" s="116"/>
      <c r="I93" s="116"/>
    </row>
    <row r="94" spans="1:9" ht="12.75" customHeight="1">
      <c r="A94" s="110"/>
      <c r="B94" s="142" t="s">
        <v>158</v>
      </c>
      <c r="C94" s="131">
        <f>C85</f>
        <v>7435230.397344986</v>
      </c>
      <c r="D94" s="116"/>
      <c r="F94" s="116"/>
      <c r="G94" s="116"/>
      <c r="H94" s="116"/>
      <c r="I94" s="116"/>
    </row>
    <row r="95" spans="1:9" ht="12.75" customHeight="1">
      <c r="A95" s="110"/>
      <c r="B95" s="142" t="s">
        <v>119</v>
      </c>
      <c r="C95" s="531">
        <v>1101701773.7312033</v>
      </c>
      <c r="D95" s="116"/>
      <c r="F95" s="143">
        <f>C98/(C99-C100)</f>
        <v>6.7321067339260639E-3</v>
      </c>
      <c r="G95" s="116"/>
      <c r="H95" s="116"/>
      <c r="I95" s="116"/>
    </row>
    <row r="96" spans="1:9" ht="12.75" customHeight="1">
      <c r="A96" s="110"/>
      <c r="B96" s="142" t="s">
        <v>30</v>
      </c>
      <c r="C96" s="531">
        <f>+C56</f>
        <v>5326726.6399999997</v>
      </c>
      <c r="D96" s="116"/>
      <c r="F96" s="144">
        <v>1E-3</v>
      </c>
      <c r="G96" s="116"/>
      <c r="H96" s="116"/>
      <c r="I96" s="116"/>
    </row>
    <row r="97" spans="1:13" ht="12.75" customHeight="1">
      <c r="A97" s="110"/>
      <c r="B97" s="142"/>
      <c r="C97" s="145"/>
      <c r="D97" s="116"/>
      <c r="F97" s="144" t="s">
        <v>31</v>
      </c>
      <c r="G97" s="116"/>
      <c r="H97" s="116"/>
      <c r="I97" s="116"/>
    </row>
    <row r="98" spans="1:13" ht="12.75" customHeight="1">
      <c r="A98" s="110"/>
      <c r="B98" s="142" t="s">
        <v>159</v>
      </c>
      <c r="C98" s="595">
        <v>7221917</v>
      </c>
      <c r="D98" s="116"/>
      <c r="E98" s="116"/>
      <c r="F98" s="144" t="s">
        <v>32</v>
      </c>
      <c r="G98" s="116"/>
      <c r="H98" s="116"/>
      <c r="I98" s="116"/>
    </row>
    <row r="99" spans="1:13" ht="12.75" customHeight="1">
      <c r="A99" s="110"/>
      <c r="B99" s="142" t="s">
        <v>33</v>
      </c>
      <c r="C99" s="531">
        <v>1077600000</v>
      </c>
      <c r="D99" s="116"/>
      <c r="E99" s="116"/>
      <c r="F99" s="116"/>
      <c r="G99" s="116"/>
      <c r="H99" s="116"/>
      <c r="I99" s="116"/>
    </row>
    <row r="100" spans="1:13" ht="12.75" customHeight="1">
      <c r="A100" s="110"/>
      <c r="B100" s="142" t="s">
        <v>34</v>
      </c>
      <c r="C100" s="531">
        <v>4842647</v>
      </c>
      <c r="D100" s="116"/>
      <c r="E100" s="116"/>
      <c r="F100" s="116"/>
      <c r="G100" s="116"/>
      <c r="H100" s="116"/>
      <c r="I100" s="116"/>
    </row>
    <row r="101" spans="1:13" ht="12.75" customHeight="1">
      <c r="A101" s="110"/>
      <c r="B101" s="142"/>
      <c r="C101" s="145"/>
      <c r="D101" s="116"/>
      <c r="E101" s="116"/>
      <c r="F101" s="116"/>
      <c r="G101" s="116"/>
      <c r="H101" s="116"/>
      <c r="I101" s="116"/>
    </row>
    <row r="102" spans="1:13" ht="12.75" customHeight="1">
      <c r="A102" s="110"/>
      <c r="B102" s="146" t="s">
        <v>35</v>
      </c>
      <c r="C102" s="597">
        <f>(C94/(C95-C96))-(C98/(C99-C100))</f>
        <v>4.9541951960598192E-5</v>
      </c>
      <c r="D102" s="116"/>
      <c r="E102" s="116"/>
      <c r="F102" s="116"/>
      <c r="G102" s="116"/>
      <c r="H102" s="116"/>
      <c r="I102" s="116"/>
    </row>
    <row r="103" spans="1:13" ht="12.75" customHeight="1">
      <c r="A103" s="110"/>
      <c r="B103" s="146" t="s">
        <v>36</v>
      </c>
      <c r="C103" s="147">
        <f>ROUND(C102,3)</f>
        <v>0</v>
      </c>
      <c r="D103" s="148" t="str">
        <f>IF(F95&lt;$F$96, F97, F98)</f>
        <v>No deferral</v>
      </c>
      <c r="E103" s="116"/>
      <c r="F103" s="116"/>
      <c r="G103" s="116"/>
      <c r="H103" s="116"/>
      <c r="I103" s="116"/>
    </row>
    <row r="104" spans="1:13" ht="12.75" customHeight="1">
      <c r="A104" s="110"/>
      <c r="B104" s="116"/>
      <c r="C104" s="116"/>
      <c r="D104" s="116"/>
      <c r="E104" s="116"/>
      <c r="F104" s="116"/>
      <c r="G104" s="116"/>
      <c r="H104" s="116"/>
      <c r="I104" s="116"/>
      <c r="J104" s="116"/>
      <c r="K104" s="116"/>
      <c r="L104" s="116"/>
      <c r="M104" s="116"/>
    </row>
    <row r="105" spans="1:13" ht="20">
      <c r="A105" s="110"/>
    </row>
    <row r="106" spans="1:13" ht="20">
      <c r="A106" s="110"/>
    </row>
  </sheetData>
  <mergeCells count="39">
    <mergeCell ref="C53:D53"/>
    <mergeCell ref="C48:D48"/>
    <mergeCell ref="C49:D49"/>
    <mergeCell ref="C50:D50"/>
    <mergeCell ref="C51:D51"/>
    <mergeCell ref="C52:D52"/>
    <mergeCell ref="C43:D43"/>
    <mergeCell ref="C44:D44"/>
    <mergeCell ref="C45:D45"/>
    <mergeCell ref="C46:D46"/>
    <mergeCell ref="C47:D47"/>
    <mergeCell ref="C38:D38"/>
    <mergeCell ref="C39:D39"/>
    <mergeCell ref="C40:D40"/>
    <mergeCell ref="C41:D41"/>
    <mergeCell ref="C42:D42"/>
    <mergeCell ref="B7:D7"/>
    <mergeCell ref="C10:D10"/>
    <mergeCell ref="C69:D69"/>
    <mergeCell ref="E69:F69"/>
    <mergeCell ref="B2:G2"/>
    <mergeCell ref="C35:D35"/>
    <mergeCell ref="C36:D36"/>
    <mergeCell ref="C54:D54"/>
    <mergeCell ref="B31:H31"/>
    <mergeCell ref="C55:D55"/>
    <mergeCell ref="C56:D56"/>
    <mergeCell ref="B64:E64"/>
    <mergeCell ref="C68:D68"/>
    <mergeCell ref="E68:F68"/>
    <mergeCell ref="B9:D9"/>
    <mergeCell ref="C37:D37"/>
    <mergeCell ref="B89:E89"/>
    <mergeCell ref="C70:D70"/>
    <mergeCell ref="E70:F70"/>
    <mergeCell ref="C71:D71"/>
    <mergeCell ref="E71:F71"/>
    <mergeCell ref="C72:D72"/>
    <mergeCell ref="E72:F72"/>
  </mergeCells>
  <phoneticPr fontId="36" type="noConversion"/>
  <pageMargins left="0.35433070866141736" right="0.35433070866141736" top="0.59055118110236227" bottom="0.59055118110236227" header="0.51181102362204722" footer="0.11811023622047245"/>
  <pageSetup paperSize="9" scale="73" fitToWidth="2" fitToHeight="100" orientation="landscape" r:id="rId1"/>
  <headerFooter scaleWithDoc="0" alignWithMargins="0">
    <oddFooter>&amp;L&amp;8&amp;D&amp;C&amp;8&amp; Template: &amp;A
&amp;F&amp;R&amp;8&amp;P of &amp;N</oddFooter>
  </headerFooter>
  <rowBreaks count="2" manualBreakCount="2">
    <brk id="32" min="1" max="8" man="1"/>
    <brk id="72" min="1" max="8" man="1"/>
  </rowBreaks>
  <drawing r:id="rId2"/>
  <legacyDrawing r:id="rId3"/>
  <oleObjects>
    <mc:AlternateContent xmlns:mc="http://schemas.openxmlformats.org/markup-compatibility/2006">
      <mc:Choice Requires="x14">
        <oleObject progId="Equation.3" shapeId="30724" r:id="rId4">
          <objectPr defaultSize="0" autoPict="0" r:id="rId5">
            <anchor moveWithCells="1" sizeWithCells="1">
              <from>
                <xdr:col>1</xdr:col>
                <xdr:colOff>0</xdr:colOff>
                <xdr:row>89</xdr:row>
                <xdr:rowOff>57150</xdr:rowOff>
              </from>
              <to>
                <xdr:col>1</xdr:col>
                <xdr:colOff>0</xdr:colOff>
                <xdr:row>91</xdr:row>
                <xdr:rowOff>95250</xdr:rowOff>
              </to>
            </anchor>
          </objectPr>
        </oleObject>
      </mc:Choice>
      <mc:Fallback>
        <oleObject progId="Equation.3" shapeId="30724" r:id="rId4"/>
      </mc:Fallback>
    </mc:AlternateContent>
    <mc:AlternateContent xmlns:mc="http://schemas.openxmlformats.org/markup-compatibility/2006">
      <mc:Choice Requires="x14">
        <oleObject progId="Equation.3" shapeId="30726" r:id="rId6">
          <objectPr defaultSize="0" autoPict="0" r:id="rId5">
            <anchor moveWithCells="1" sizeWithCells="1">
              <from>
                <xdr:col>1</xdr:col>
                <xdr:colOff>57150</xdr:colOff>
                <xdr:row>89</xdr:row>
                <xdr:rowOff>57150</xdr:rowOff>
              </from>
              <to>
                <xdr:col>4</xdr:col>
                <xdr:colOff>946150</xdr:colOff>
                <xdr:row>91</xdr:row>
                <xdr:rowOff>95250</xdr:rowOff>
              </to>
            </anchor>
          </objectPr>
        </oleObject>
      </mc:Choice>
      <mc:Fallback>
        <oleObject progId="Equation.3" shapeId="30726" r:id="rId6"/>
      </mc:Fallback>
    </mc:AlternateContent>
  </oleObjec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0070C0"/>
    <pageSetUpPr fitToPage="1"/>
  </sheetPr>
  <dimension ref="B1:M29"/>
  <sheetViews>
    <sheetView view="pageBreakPreview" topLeftCell="A10" zoomScaleNormal="100" zoomScaleSheetLayoutView="100" workbookViewId="0">
      <selection activeCell="H23" sqref="H23"/>
    </sheetView>
  </sheetViews>
  <sheetFormatPr defaultColWidth="9.1796875" defaultRowHeight="12.5"/>
  <cols>
    <col min="1" max="1" width="11" style="72" customWidth="1"/>
    <col min="2" max="13" width="15.7265625" style="72" customWidth="1"/>
    <col min="14" max="16384" width="9.1796875" style="72"/>
  </cols>
  <sheetData>
    <row r="1" spans="2:13" ht="20">
      <c r="B1" s="26" t="str">
        <f>Cover!C22</f>
        <v>Endeavour Energy</v>
      </c>
    </row>
    <row r="2" spans="2:13" ht="20">
      <c r="B2" s="71" t="s">
        <v>3</v>
      </c>
    </row>
    <row r="3" spans="2:13" ht="20">
      <c r="B3" s="26" t="str">
        <f>Cover!C26</f>
        <v>2012-13</v>
      </c>
    </row>
    <row r="4" spans="2:13" ht="20">
      <c r="B4" s="26"/>
    </row>
    <row r="5" spans="2:13" s="409" customFormat="1" ht="91.5" customHeight="1">
      <c r="B5" s="826" t="s">
        <v>378</v>
      </c>
      <c r="C5" s="894"/>
      <c r="D5" s="894"/>
      <c r="E5" s="894"/>
      <c r="F5" s="894"/>
      <c r="G5" s="895"/>
    </row>
    <row r="6" spans="2:13" s="409" customFormat="1" ht="20">
      <c r="B6" s="408"/>
    </row>
    <row r="7" spans="2:13" ht="15.5">
      <c r="B7" s="73" t="s">
        <v>37</v>
      </c>
    </row>
    <row r="9" spans="2:13" ht="73.5" customHeight="1">
      <c r="B9" s="162" t="s">
        <v>38</v>
      </c>
      <c r="C9" s="162" t="s">
        <v>39</v>
      </c>
      <c r="D9" s="897" t="s">
        <v>40</v>
      </c>
      <c r="E9" s="898"/>
      <c r="F9" s="898"/>
      <c r="G9" s="898"/>
      <c r="H9" s="480" t="s">
        <v>66</v>
      </c>
      <c r="I9" s="480" t="s">
        <v>41</v>
      </c>
      <c r="J9" s="482" t="s">
        <v>42</v>
      </c>
      <c r="K9" s="481" t="s">
        <v>43</v>
      </c>
      <c r="L9" s="481" t="s">
        <v>44</v>
      </c>
      <c r="M9" s="481" t="s">
        <v>45</v>
      </c>
    </row>
    <row r="10" spans="2:13" ht="13">
      <c r="B10" s="188"/>
      <c r="C10" s="189"/>
      <c r="D10" s="190"/>
      <c r="E10" s="191"/>
      <c r="F10" s="191"/>
      <c r="G10" s="191"/>
      <c r="H10" s="498" t="s">
        <v>98</v>
      </c>
      <c r="I10" s="498" t="s">
        <v>98</v>
      </c>
      <c r="J10" s="498" t="s">
        <v>98</v>
      </c>
      <c r="K10" s="498" t="s">
        <v>98</v>
      </c>
      <c r="L10" s="498" t="s">
        <v>98</v>
      </c>
      <c r="M10" s="501"/>
    </row>
    <row r="11" spans="2:13" ht="12.75" customHeight="1">
      <c r="B11" s="149"/>
      <c r="C11" s="150"/>
      <c r="D11" s="896" t="s">
        <v>763</v>
      </c>
      <c r="E11" s="893"/>
      <c r="F11" s="893"/>
      <c r="G11" s="893"/>
      <c r="H11" s="499"/>
      <c r="I11" s="499"/>
      <c r="J11" s="499"/>
      <c r="K11" s="499"/>
      <c r="L11" s="499"/>
      <c r="M11" s="516"/>
    </row>
    <row r="12" spans="2:13" ht="12.75" customHeight="1">
      <c r="B12" s="151"/>
      <c r="C12" s="151"/>
      <c r="D12" s="892"/>
      <c r="E12" s="893"/>
      <c r="F12" s="893"/>
      <c r="G12" s="893"/>
      <c r="H12" s="499"/>
      <c r="I12" s="499"/>
      <c r="J12" s="499"/>
      <c r="K12" s="499"/>
      <c r="L12" s="499"/>
      <c r="M12" s="516"/>
    </row>
    <row r="13" spans="2:13" ht="12.75" customHeight="1">
      <c r="B13" s="151"/>
      <c r="C13" s="151"/>
      <c r="D13" s="892"/>
      <c r="E13" s="893"/>
      <c r="F13" s="893"/>
      <c r="G13" s="893"/>
      <c r="H13" s="499"/>
      <c r="I13" s="499"/>
      <c r="J13" s="499"/>
      <c r="K13" s="499"/>
      <c r="L13" s="499"/>
      <c r="M13" s="516"/>
    </row>
    <row r="14" spans="2:13" ht="12.75" customHeight="1">
      <c r="B14" s="151"/>
      <c r="C14" s="151"/>
      <c r="D14" s="892"/>
      <c r="E14" s="893"/>
      <c r="F14" s="893"/>
      <c r="G14" s="893"/>
      <c r="H14" s="499"/>
      <c r="I14" s="499"/>
      <c r="J14" s="499"/>
      <c r="K14" s="499"/>
      <c r="L14" s="499"/>
      <c r="M14" s="516"/>
    </row>
    <row r="15" spans="2:13" ht="12.75" customHeight="1">
      <c r="B15" s="151"/>
      <c r="C15" s="151"/>
      <c r="D15" s="892"/>
      <c r="E15" s="893"/>
      <c r="F15" s="893"/>
      <c r="G15" s="893"/>
      <c r="H15" s="499"/>
      <c r="I15" s="499"/>
      <c r="J15" s="499"/>
      <c r="K15" s="499"/>
      <c r="L15" s="499"/>
      <c r="M15" s="516"/>
    </row>
    <row r="16" spans="2:13" ht="12.75" customHeight="1">
      <c r="B16" s="151"/>
      <c r="C16" s="151"/>
      <c r="D16" s="892"/>
      <c r="E16" s="893"/>
      <c r="F16" s="893"/>
      <c r="G16" s="893"/>
      <c r="H16" s="499"/>
      <c r="I16" s="499"/>
      <c r="J16" s="499"/>
      <c r="K16" s="499"/>
      <c r="L16" s="499"/>
      <c r="M16" s="516"/>
    </row>
    <row r="17" spans="2:13" ht="12.75" customHeight="1">
      <c r="B17" s="151"/>
      <c r="C17" s="151"/>
      <c r="D17" s="892"/>
      <c r="E17" s="893"/>
      <c r="F17" s="893"/>
      <c r="G17" s="893"/>
      <c r="H17" s="499"/>
      <c r="I17" s="499"/>
      <c r="J17" s="499"/>
      <c r="K17" s="499"/>
      <c r="L17" s="499"/>
      <c r="M17" s="516"/>
    </row>
    <row r="18" spans="2:13" ht="12.75" customHeight="1">
      <c r="B18" s="151"/>
      <c r="C18" s="151"/>
      <c r="D18" s="892"/>
      <c r="E18" s="893"/>
      <c r="F18" s="893"/>
      <c r="G18" s="893"/>
      <c r="H18" s="499"/>
      <c r="I18" s="499"/>
      <c r="J18" s="499"/>
      <c r="K18" s="499"/>
      <c r="L18" s="499"/>
      <c r="M18" s="516"/>
    </row>
    <row r="19" spans="2:13" ht="13">
      <c r="B19" s="152"/>
      <c r="C19" s="152"/>
      <c r="D19" s="890" t="s">
        <v>46</v>
      </c>
      <c r="E19" s="891"/>
      <c r="F19" s="891"/>
      <c r="G19" s="891"/>
      <c r="H19" s="500">
        <f>SUM(H11:H18)</f>
        <v>0</v>
      </c>
      <c r="I19" s="500">
        <f>SUM(I11:I18)</f>
        <v>0</v>
      </c>
      <c r="J19" s="500">
        <f>SUM(J11:J18)</f>
        <v>0</v>
      </c>
      <c r="K19" s="500">
        <f>SUM(K11:K18)</f>
        <v>0</v>
      </c>
      <c r="L19" s="500">
        <f>SUM(L11:L18)</f>
        <v>0</v>
      </c>
      <c r="M19" s="517"/>
    </row>
    <row r="21" spans="2:13" ht="15.5">
      <c r="B21" s="73" t="s">
        <v>47</v>
      </c>
    </row>
    <row r="23" spans="2:13" ht="65">
      <c r="B23" s="479" t="s">
        <v>48</v>
      </c>
      <c r="C23" s="479" t="s">
        <v>49</v>
      </c>
      <c r="D23" s="479" t="s">
        <v>43</v>
      </c>
      <c r="E23" s="479" t="s">
        <v>50</v>
      </c>
    </row>
    <row r="24" spans="2:13" ht="13">
      <c r="B24" s="479"/>
      <c r="C24" s="192" t="s">
        <v>160</v>
      </c>
      <c r="D24" s="192" t="s">
        <v>160</v>
      </c>
      <c r="E24" s="192" t="s">
        <v>160</v>
      </c>
    </row>
    <row r="25" spans="2:13" ht="22.9" customHeight="1">
      <c r="B25" s="628"/>
      <c r="C25" s="629"/>
      <c r="D25" s="630">
        <v>0</v>
      </c>
      <c r="E25" s="630">
        <v>0</v>
      </c>
    </row>
    <row r="26" spans="2:13" ht="22.9" customHeight="1">
      <c r="D26" s="166"/>
      <c r="E26" s="166"/>
    </row>
    <row r="27" spans="2:13" ht="15.5">
      <c r="B27" s="73" t="s">
        <v>165</v>
      </c>
    </row>
    <row r="29" spans="2:13" ht="13">
      <c r="B29" s="888" t="s">
        <v>51</v>
      </c>
      <c r="C29" s="889"/>
      <c r="D29" s="631">
        <f>H19+C25</f>
        <v>0</v>
      </c>
    </row>
  </sheetData>
  <mergeCells count="12">
    <mergeCell ref="D15:G15"/>
    <mergeCell ref="D14:G14"/>
    <mergeCell ref="D13:G13"/>
    <mergeCell ref="D12:G12"/>
    <mergeCell ref="B5:G5"/>
    <mergeCell ref="D11:G11"/>
    <mergeCell ref="D9:G9"/>
    <mergeCell ref="B29:C29"/>
    <mergeCell ref="D19:G19"/>
    <mergeCell ref="D18:G18"/>
    <mergeCell ref="D17:G17"/>
    <mergeCell ref="D16:G16"/>
  </mergeCells>
  <phoneticPr fontId="36" type="noConversion"/>
  <dataValidations count="1">
    <dataValidation type="list" allowBlank="1" showInputMessage="1" showErrorMessage="1" sqref="M11:M18">
      <formula1>"Yes, No"</formula1>
    </dataValidation>
  </dataValidations>
  <pageMargins left="0.35433070866141736" right="0.35433070866141736" top="0.59055118110236227" bottom="0.59055118110236227" header="0.51181102362204722" footer="0.11811023622047245"/>
  <pageSetup paperSize="9" scale="75" fitToHeight="100" orientation="landscape" r:id="rId1"/>
  <headerFooter scaleWithDoc="0" alignWithMargins="0">
    <oddFooter>&amp;L&amp;8&amp;D&amp;C&amp;8&amp; Template: &amp;A
&amp;F&amp;R&amp;8&amp;P of &amp;N</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0070C0"/>
  </sheetPr>
  <dimension ref="B1:J27"/>
  <sheetViews>
    <sheetView view="pageBreakPreview" zoomScaleNormal="100" zoomScaleSheetLayoutView="100" workbookViewId="0">
      <selection activeCell="H5" sqref="H5"/>
    </sheetView>
  </sheetViews>
  <sheetFormatPr defaultColWidth="9.1796875" defaultRowHeight="12.5"/>
  <cols>
    <col min="1" max="1" width="12" style="28" customWidth="1"/>
    <col min="2" max="2" width="16.453125" style="28" bestFit="1" customWidth="1"/>
    <col min="3" max="3" width="32.1796875" style="28" customWidth="1"/>
    <col min="4" max="9" width="15.7265625" style="28" customWidth="1"/>
    <col min="10" max="10" width="5" style="28" customWidth="1"/>
    <col min="11" max="11" width="18.26953125" style="28" customWidth="1"/>
    <col min="12" max="16384" width="9.1796875" style="28"/>
  </cols>
  <sheetData>
    <row r="1" spans="2:10" ht="20">
      <c r="B1" s="26" t="str">
        <f>Cover!C22</f>
        <v>Endeavour Energy</v>
      </c>
      <c r="C1" s="27"/>
      <c r="D1" s="27"/>
      <c r="E1" s="27"/>
      <c r="F1" s="27"/>
      <c r="G1" s="27"/>
      <c r="H1" s="27"/>
      <c r="I1" s="27"/>
      <c r="J1" s="27"/>
    </row>
    <row r="2" spans="2:10" ht="20">
      <c r="B2" s="29" t="s">
        <v>101</v>
      </c>
      <c r="C2" s="29"/>
    </row>
    <row r="3" spans="2:10" ht="20">
      <c r="B3" s="26" t="str">
        <f>Cover!C26</f>
        <v>2012-13</v>
      </c>
    </row>
    <row r="4" spans="2:10" s="419" customFormat="1" ht="20">
      <c r="B4" s="418"/>
    </row>
    <row r="5" spans="2:10" s="419" customFormat="1" ht="41.25" customHeight="1">
      <c r="B5" s="826" t="s">
        <v>379</v>
      </c>
      <c r="C5" s="829"/>
      <c r="D5" s="829"/>
      <c r="E5" s="829"/>
      <c r="F5" s="829"/>
      <c r="G5" s="827"/>
    </row>
    <row r="6" spans="2:10" ht="20">
      <c r="B6" s="458"/>
      <c r="C6" s="459"/>
      <c r="D6" s="459"/>
      <c r="E6" s="459"/>
      <c r="F6" s="459"/>
      <c r="G6" s="459"/>
    </row>
    <row r="7" spans="2:10" ht="67.5" customHeight="1">
      <c r="B7" s="667" t="s">
        <v>133</v>
      </c>
      <c r="C7" s="903"/>
      <c r="D7" s="903"/>
      <c r="E7" s="903"/>
      <c r="F7" s="903"/>
      <c r="G7" s="904"/>
      <c r="I7" s="30"/>
      <c r="J7" s="30"/>
    </row>
    <row r="8" spans="2:10" s="182" customFormat="1" ht="13">
      <c r="B8" s="181"/>
      <c r="C8" s="181"/>
      <c r="D8" s="181"/>
      <c r="E8" s="181"/>
      <c r="F8" s="181"/>
      <c r="G8" s="181"/>
      <c r="H8" s="181"/>
    </row>
    <row r="9" spans="2:10" ht="15.5">
      <c r="B9" s="36" t="s">
        <v>64</v>
      </c>
    </row>
    <row r="10" spans="2:10" ht="15.5">
      <c r="B10" s="36"/>
      <c r="G10" s="167"/>
      <c r="H10" s="167"/>
      <c r="I10" s="167"/>
    </row>
    <row r="11" spans="2:10" ht="57" customHeight="1">
      <c r="B11" s="31" t="s">
        <v>105</v>
      </c>
      <c r="C11" s="32" t="s">
        <v>104</v>
      </c>
      <c r="D11" s="168" t="s">
        <v>65</v>
      </c>
      <c r="E11" s="33" t="s">
        <v>102</v>
      </c>
      <c r="F11" s="34" t="s">
        <v>103</v>
      </c>
    </row>
    <row r="12" spans="2:10" ht="13.5" customHeight="1">
      <c r="B12" s="170"/>
      <c r="C12" s="37" t="s">
        <v>99</v>
      </c>
      <c r="D12" s="33" t="s">
        <v>98</v>
      </c>
      <c r="E12" s="33" t="s">
        <v>98</v>
      </c>
      <c r="F12" s="33" t="s">
        <v>98</v>
      </c>
    </row>
    <row r="13" spans="2:10" ht="13.5" customHeight="1">
      <c r="B13" s="170"/>
      <c r="C13" s="173" t="s">
        <v>763</v>
      </c>
      <c r="D13" s="174"/>
      <c r="E13" s="175">
        <f t="shared" ref="E13:E19" si="0">F13-D13</f>
        <v>0</v>
      </c>
      <c r="F13" s="174"/>
    </row>
    <row r="14" spans="2:10" ht="13.5" customHeight="1">
      <c r="B14" s="170"/>
      <c r="C14" s="173"/>
      <c r="D14" s="174"/>
      <c r="E14" s="175">
        <f t="shared" si="0"/>
        <v>0</v>
      </c>
      <c r="F14" s="174"/>
    </row>
    <row r="15" spans="2:10" ht="13.5" customHeight="1">
      <c r="B15" s="170"/>
      <c r="C15" s="173"/>
      <c r="D15" s="174"/>
      <c r="E15" s="175">
        <f t="shared" si="0"/>
        <v>0</v>
      </c>
      <c r="F15" s="174"/>
    </row>
    <row r="16" spans="2:10" ht="12.75" customHeight="1">
      <c r="B16" s="170"/>
      <c r="C16" s="37" t="s">
        <v>94</v>
      </c>
      <c r="D16" s="33"/>
      <c r="E16" s="33"/>
      <c r="F16" s="33"/>
    </row>
    <row r="17" spans="2:9" ht="12.75" customHeight="1">
      <c r="B17" s="170"/>
      <c r="C17" s="173" t="s">
        <v>763</v>
      </c>
      <c r="D17" s="174"/>
      <c r="E17" s="175">
        <f t="shared" si="0"/>
        <v>0</v>
      </c>
      <c r="F17" s="174"/>
    </row>
    <row r="18" spans="2:9" ht="12.75" customHeight="1">
      <c r="B18" s="170"/>
      <c r="C18" s="173"/>
      <c r="D18" s="174"/>
      <c r="E18" s="175">
        <f t="shared" si="0"/>
        <v>0</v>
      </c>
      <c r="F18" s="174"/>
    </row>
    <row r="19" spans="2:9" ht="13.5" customHeight="1">
      <c r="B19" s="170"/>
      <c r="C19" s="173"/>
      <c r="D19" s="174"/>
      <c r="E19" s="175">
        <f t="shared" si="0"/>
        <v>0</v>
      </c>
      <c r="F19" s="174"/>
    </row>
    <row r="21" spans="2:9" ht="15.5">
      <c r="B21" s="36" t="s">
        <v>131</v>
      </c>
    </row>
    <row r="23" spans="2:9" ht="39">
      <c r="B23" s="31" t="s">
        <v>105</v>
      </c>
      <c r="C23" s="32" t="s">
        <v>129</v>
      </c>
      <c r="D23" s="900" t="s">
        <v>130</v>
      </c>
      <c r="E23" s="901"/>
      <c r="F23" s="901"/>
      <c r="G23" s="900" t="s">
        <v>132</v>
      </c>
      <c r="H23" s="901"/>
      <c r="I23" s="901"/>
    </row>
    <row r="24" spans="2:9">
      <c r="B24" s="170"/>
      <c r="C24" s="589" t="s">
        <v>763</v>
      </c>
      <c r="D24" s="902"/>
      <c r="E24" s="901"/>
      <c r="F24" s="901"/>
      <c r="G24" s="899" t="s">
        <v>126</v>
      </c>
      <c r="H24" s="899"/>
      <c r="I24" s="899"/>
    </row>
    <row r="25" spans="2:9">
      <c r="B25" s="170"/>
      <c r="C25" s="169"/>
      <c r="D25" s="902"/>
      <c r="E25" s="901"/>
      <c r="F25" s="901"/>
      <c r="G25" s="899" t="s">
        <v>126</v>
      </c>
      <c r="H25" s="899"/>
      <c r="I25" s="899"/>
    </row>
    <row r="26" spans="2:9">
      <c r="B26" s="170"/>
      <c r="C26" s="169"/>
      <c r="D26" s="902"/>
      <c r="E26" s="901"/>
      <c r="F26" s="901"/>
      <c r="G26" s="899" t="s">
        <v>126</v>
      </c>
      <c r="H26" s="899"/>
      <c r="I26" s="899"/>
    </row>
    <row r="27" spans="2:9">
      <c r="B27" s="170"/>
      <c r="C27" s="169"/>
      <c r="D27" s="902"/>
      <c r="E27" s="901"/>
      <c r="F27" s="901"/>
      <c r="G27" s="899" t="s">
        <v>126</v>
      </c>
      <c r="H27" s="899"/>
      <c r="I27" s="899"/>
    </row>
  </sheetData>
  <mergeCells count="12">
    <mergeCell ref="B5:G5"/>
    <mergeCell ref="B7:G7"/>
    <mergeCell ref="G23:I23"/>
    <mergeCell ref="G24:I24"/>
    <mergeCell ref="G25:I25"/>
    <mergeCell ref="G26:I26"/>
    <mergeCell ref="G27:I27"/>
    <mergeCell ref="D23:F23"/>
    <mergeCell ref="D24:F24"/>
    <mergeCell ref="D25:F25"/>
    <mergeCell ref="D26:F26"/>
    <mergeCell ref="D27:F27"/>
  </mergeCells>
  <phoneticPr fontId="36" type="noConversion"/>
  <pageMargins left="0.35433070866141736" right="0.35433070866141736" top="0.59055118110236227" bottom="0.59055118110236227" header="0.51181102362204722" footer="0.11811023622047245"/>
  <pageSetup paperSize="9" scale="93" fitToHeight="100" orientation="landscape" r:id="rId1"/>
  <headerFooter scaleWithDoc="0" alignWithMargins="0">
    <oddFooter>&amp;L&amp;8&amp;D&amp;C&amp;8&amp; Template: &amp;A
&amp;F&amp;R&amp;8&amp;P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B1:J35"/>
  <sheetViews>
    <sheetView showGridLines="0" view="pageBreakPreview" topLeftCell="A11" zoomScale="85" zoomScaleNormal="100" zoomScaleSheetLayoutView="85" workbookViewId="0">
      <selection activeCell="K33" sqref="K33"/>
    </sheetView>
  </sheetViews>
  <sheetFormatPr defaultColWidth="9.1796875" defaultRowHeight="12.5"/>
  <cols>
    <col min="1" max="1" width="12" style="28" customWidth="1"/>
    <col min="2" max="2" width="16.453125" style="28" bestFit="1" customWidth="1"/>
    <col min="3" max="3" width="43.453125" style="28" customWidth="1"/>
    <col min="4" max="10" width="15.7265625" style="28" customWidth="1"/>
    <col min="11" max="16384" width="9.1796875" style="28"/>
  </cols>
  <sheetData>
    <row r="1" spans="2:10" ht="20">
      <c r="B1" s="26" t="str">
        <f>[4]Cover!C22</f>
        <v>Endeavour Energy</v>
      </c>
      <c r="C1" s="219"/>
      <c r="D1" s="219"/>
      <c r="E1" s="219"/>
      <c r="F1" s="219"/>
      <c r="G1" s="219"/>
      <c r="H1" s="219"/>
    </row>
    <row r="2" spans="2:10" ht="20">
      <c r="B2" s="662" t="s">
        <v>94</v>
      </c>
      <c r="C2" s="662"/>
    </row>
    <row r="3" spans="2:10" ht="20">
      <c r="B3" s="26" t="str">
        <f>Cover!C26</f>
        <v>2012-13</v>
      </c>
    </row>
    <row r="4" spans="2:10" ht="12.75" customHeight="1">
      <c r="B4" s="26"/>
    </row>
    <row r="5" spans="2:10" ht="66" customHeight="1">
      <c r="B5" s="664" t="s">
        <v>195</v>
      </c>
      <c r="C5" s="665"/>
    </row>
    <row r="6" spans="2:10" ht="12.75" customHeight="1">
      <c r="B6" s="26"/>
    </row>
    <row r="7" spans="2:10" ht="15.5">
      <c r="B7" s="663" t="s">
        <v>194</v>
      </c>
      <c r="C7" s="663"/>
      <c r="D7" s="663"/>
    </row>
    <row r="8" spans="2:10" ht="13">
      <c r="B8" s="218"/>
      <c r="C8" s="217"/>
      <c r="D8" s="216"/>
      <c r="E8" s="216"/>
      <c r="F8" s="215"/>
      <c r="G8" s="215"/>
      <c r="H8" s="214"/>
    </row>
    <row r="9" spans="2:10" ht="51" customHeight="1">
      <c r="B9" s="31" t="s">
        <v>95</v>
      </c>
      <c r="C9" s="193" t="s">
        <v>96</v>
      </c>
      <c r="D9" s="33" t="s">
        <v>193</v>
      </c>
      <c r="E9" s="33" t="s">
        <v>192</v>
      </c>
      <c r="F9" s="213" t="s">
        <v>191</v>
      </c>
      <c r="G9" s="212" t="s">
        <v>190</v>
      </c>
      <c r="H9" s="208" t="s">
        <v>189</v>
      </c>
      <c r="I9" s="34" t="s">
        <v>188</v>
      </c>
      <c r="J9" s="211" t="s">
        <v>187</v>
      </c>
    </row>
    <row r="10" spans="2:10" ht="30" customHeight="1">
      <c r="B10" s="207"/>
      <c r="C10" s="210"/>
      <c r="D10" s="205"/>
      <c r="E10" s="205"/>
      <c r="F10" s="205"/>
      <c r="G10" s="209"/>
      <c r="H10" s="208" t="s">
        <v>97</v>
      </c>
      <c r="I10" s="205"/>
      <c r="J10" s="205"/>
    </row>
    <row r="11" spans="2:10">
      <c r="B11" s="207"/>
      <c r="C11" s="206"/>
      <c r="D11" s="205" t="s">
        <v>98</v>
      </c>
      <c r="E11" s="205" t="s">
        <v>98</v>
      </c>
      <c r="F11" s="205" t="s">
        <v>98</v>
      </c>
      <c r="G11" s="205" t="s">
        <v>98</v>
      </c>
      <c r="H11" s="205" t="s">
        <v>98</v>
      </c>
      <c r="I11" s="205" t="s">
        <v>98</v>
      </c>
      <c r="J11" s="205" t="s">
        <v>98</v>
      </c>
    </row>
    <row r="12" spans="2:10">
      <c r="B12" s="197"/>
      <c r="C12" s="201" t="s">
        <v>186</v>
      </c>
      <c r="D12" s="601"/>
      <c r="E12" s="601"/>
      <c r="F12" s="553">
        <v>1018415.5518366075</v>
      </c>
      <c r="G12" s="553">
        <v>1018415.5518366075</v>
      </c>
      <c r="H12" s="553"/>
      <c r="I12" s="554"/>
      <c r="J12" s="601"/>
    </row>
    <row r="13" spans="2:10">
      <c r="B13" s="197"/>
      <c r="C13" s="203" t="s">
        <v>185</v>
      </c>
      <c r="D13" s="601"/>
      <c r="E13" s="601"/>
      <c r="F13" s="553">
        <v>207897.57968339234</v>
      </c>
      <c r="G13" s="553">
        <v>207897.57968339234</v>
      </c>
      <c r="H13" s="553"/>
      <c r="I13" s="554"/>
      <c r="J13" s="601"/>
    </row>
    <row r="14" spans="2:10">
      <c r="B14" s="197"/>
      <c r="C14" s="202" t="s">
        <v>184</v>
      </c>
      <c r="D14" s="601"/>
      <c r="E14" s="601"/>
      <c r="F14" s="553"/>
      <c r="G14" s="553"/>
      <c r="H14" s="553"/>
      <c r="I14" s="554"/>
      <c r="J14" s="601"/>
    </row>
    <row r="15" spans="2:10">
      <c r="B15" s="197"/>
      <c r="C15" s="201" t="s">
        <v>183</v>
      </c>
      <c r="D15" s="601"/>
      <c r="E15" s="601"/>
      <c r="F15" s="553">
        <v>667.29610665446978</v>
      </c>
      <c r="G15" s="553">
        <v>616.10178265784646</v>
      </c>
      <c r="H15" s="553">
        <v>51.194323996623353</v>
      </c>
      <c r="I15" s="554"/>
      <c r="J15" s="601"/>
    </row>
    <row r="16" spans="2:10">
      <c r="B16" s="197"/>
      <c r="C16" s="201" t="s">
        <v>182</v>
      </c>
      <c r="D16" s="601"/>
      <c r="E16" s="601"/>
      <c r="F16" s="553">
        <v>74721.436789999992</v>
      </c>
      <c r="G16" s="553">
        <v>67218.973809999996</v>
      </c>
      <c r="H16" s="553">
        <v>7502.4629799999993</v>
      </c>
      <c r="I16" s="554"/>
      <c r="J16" s="601"/>
    </row>
    <row r="17" spans="2:10">
      <c r="B17" s="197"/>
      <c r="C17" s="201" t="s">
        <v>181</v>
      </c>
      <c r="D17" s="601"/>
      <c r="E17" s="601"/>
      <c r="F17" s="553">
        <v>155.23573000000005</v>
      </c>
      <c r="G17" s="553">
        <v>155.23573000000005</v>
      </c>
      <c r="H17" s="553"/>
      <c r="I17" s="554"/>
      <c r="J17" s="601"/>
    </row>
    <row r="18" spans="2:10">
      <c r="B18" s="197"/>
      <c r="C18" s="201" t="s">
        <v>736</v>
      </c>
      <c r="D18" s="601"/>
      <c r="E18" s="601"/>
      <c r="F18" s="553">
        <v>72914.98964</v>
      </c>
      <c r="G18" s="553">
        <v>72914.98964</v>
      </c>
      <c r="H18" s="553"/>
      <c r="I18" s="554"/>
      <c r="J18" s="601"/>
    </row>
    <row r="19" spans="2:10">
      <c r="B19" s="197"/>
      <c r="C19" s="201" t="s">
        <v>737</v>
      </c>
      <c r="D19" s="601"/>
      <c r="E19" s="601"/>
      <c r="F19" s="553">
        <v>25589.353320000002</v>
      </c>
      <c r="G19" s="553">
        <v>25589.353320000002</v>
      </c>
      <c r="H19" s="553"/>
      <c r="I19" s="554"/>
      <c r="J19" s="601"/>
    </row>
    <row r="20" spans="2:10">
      <c r="B20" s="197"/>
      <c r="C20" s="201" t="s">
        <v>180</v>
      </c>
      <c r="D20" s="601"/>
      <c r="E20" s="601"/>
      <c r="F20" s="553">
        <v>30590.831289999998</v>
      </c>
      <c r="G20" s="553">
        <v>10381.048879999998</v>
      </c>
      <c r="H20" s="553">
        <v>20209.78241</v>
      </c>
      <c r="I20" s="554"/>
      <c r="J20" s="601"/>
    </row>
    <row r="21" spans="2:10" ht="13">
      <c r="B21" s="197"/>
      <c r="C21" s="196" t="s">
        <v>179</v>
      </c>
      <c r="D21" s="602"/>
      <c r="E21" s="602"/>
      <c r="F21" s="555">
        <v>1430952.2743966542</v>
      </c>
      <c r="G21" s="555">
        <v>1403188.8346826578</v>
      </c>
      <c r="H21" s="555">
        <v>27763.439713996624</v>
      </c>
      <c r="I21" s="555">
        <v>0</v>
      </c>
      <c r="J21" s="602"/>
    </row>
    <row r="22" spans="2:10">
      <c r="B22" s="197"/>
      <c r="C22" s="203" t="s">
        <v>178</v>
      </c>
      <c r="D22" s="601"/>
      <c r="E22" s="601"/>
      <c r="F22" s="553">
        <v>205211.97682999997</v>
      </c>
      <c r="G22" s="553">
        <v>205211.97682999997</v>
      </c>
      <c r="H22" s="553"/>
      <c r="I22" s="554"/>
      <c r="J22" s="601"/>
    </row>
    <row r="23" spans="2:10">
      <c r="B23" s="197"/>
      <c r="C23" s="202" t="s">
        <v>177</v>
      </c>
      <c r="D23" s="601"/>
      <c r="E23" s="601"/>
      <c r="F23" s="553">
        <v>0</v>
      </c>
      <c r="G23" s="553"/>
      <c r="H23" s="553"/>
      <c r="I23" s="554"/>
      <c r="J23" s="601"/>
    </row>
    <row r="24" spans="2:10">
      <c r="B24" s="197"/>
      <c r="C24" s="201" t="s">
        <v>738</v>
      </c>
      <c r="D24" s="601"/>
      <c r="E24" s="601"/>
      <c r="F24" s="553">
        <v>74250</v>
      </c>
      <c r="G24" s="553">
        <v>74250</v>
      </c>
      <c r="H24" s="553"/>
      <c r="I24" s="554"/>
      <c r="J24" s="601"/>
    </row>
    <row r="25" spans="2:10">
      <c r="B25" s="197"/>
      <c r="C25" s="201" t="s">
        <v>739</v>
      </c>
      <c r="D25" s="601"/>
      <c r="E25" s="601"/>
      <c r="F25" s="553">
        <v>25576.84706</v>
      </c>
      <c r="G25" s="553">
        <v>25576.84706</v>
      </c>
      <c r="H25" s="553">
        <v>0</v>
      </c>
      <c r="I25" s="554"/>
      <c r="J25" s="601"/>
    </row>
    <row r="26" spans="2:10">
      <c r="B26" s="197"/>
      <c r="C26" s="202" t="s">
        <v>176</v>
      </c>
      <c r="D26" s="601"/>
      <c r="E26" s="601"/>
      <c r="F26" s="553">
        <v>189250.88699476965</v>
      </c>
      <c r="G26" s="553">
        <v>189250.88699476965</v>
      </c>
      <c r="H26" s="553">
        <v>0</v>
      </c>
      <c r="I26" s="554"/>
      <c r="J26" s="601"/>
    </row>
    <row r="27" spans="2:10">
      <c r="B27" s="197"/>
      <c r="C27" s="201" t="s">
        <v>175</v>
      </c>
      <c r="D27" s="601"/>
      <c r="E27" s="601"/>
      <c r="F27" s="553">
        <v>32828.250727731407</v>
      </c>
      <c r="G27" s="553">
        <v>32828.250727731407</v>
      </c>
      <c r="H27" s="553">
        <v>0</v>
      </c>
      <c r="I27" s="554"/>
      <c r="J27" s="601"/>
    </row>
    <row r="28" spans="2:10">
      <c r="B28" s="197"/>
      <c r="C28" s="200" t="s">
        <v>174</v>
      </c>
      <c r="D28" s="601"/>
      <c r="E28" s="601"/>
      <c r="F28" s="553">
        <v>179818.34888517202</v>
      </c>
      <c r="G28" s="553">
        <v>173955.37239785391</v>
      </c>
      <c r="H28" s="553">
        <v>5862.9764873181139</v>
      </c>
      <c r="I28" s="554"/>
      <c r="J28" s="601"/>
    </row>
    <row r="29" spans="2:10">
      <c r="B29" s="197"/>
      <c r="C29" s="201" t="s">
        <v>173</v>
      </c>
      <c r="D29" s="601"/>
      <c r="E29" s="601"/>
      <c r="F29" s="553">
        <v>198657.49325</v>
      </c>
      <c r="G29" s="553">
        <v>198657.49325</v>
      </c>
      <c r="H29" s="553">
        <v>0</v>
      </c>
      <c r="I29" s="554"/>
      <c r="J29" s="601"/>
    </row>
    <row r="30" spans="2:10">
      <c r="B30" s="197"/>
      <c r="C30" s="201" t="s">
        <v>172</v>
      </c>
      <c r="D30" s="601"/>
      <c r="E30" s="601"/>
      <c r="F30" s="553">
        <v>0</v>
      </c>
      <c r="G30" s="553"/>
      <c r="H30" s="553"/>
      <c r="I30" s="554"/>
      <c r="J30" s="601"/>
    </row>
    <row r="31" spans="2:10">
      <c r="B31" s="197"/>
      <c r="C31" s="201" t="s">
        <v>171</v>
      </c>
      <c r="D31" s="601"/>
      <c r="E31" s="601"/>
      <c r="F31" s="553">
        <v>0</v>
      </c>
      <c r="G31" s="553"/>
      <c r="H31" s="553"/>
      <c r="I31" s="554"/>
      <c r="J31" s="601"/>
    </row>
    <row r="32" spans="2:10">
      <c r="B32" s="197"/>
      <c r="C32" s="200" t="s">
        <v>170</v>
      </c>
      <c r="D32" s="601"/>
      <c r="E32" s="601"/>
      <c r="F32" s="553">
        <v>61298.690274204884</v>
      </c>
      <c r="G32" s="553">
        <v>49507.136009768066</v>
      </c>
      <c r="H32" s="553">
        <v>11791.55426443682</v>
      </c>
      <c r="I32" s="554"/>
      <c r="J32" s="601"/>
    </row>
    <row r="33" spans="2:10">
      <c r="B33" s="197"/>
      <c r="C33" s="196" t="s">
        <v>169</v>
      </c>
      <c r="D33" s="601"/>
      <c r="E33" s="601"/>
      <c r="F33" s="554">
        <v>464059.78037477634</v>
      </c>
      <c r="G33" s="554">
        <v>453950.87141253497</v>
      </c>
      <c r="H33" s="554">
        <v>10108.90896224169</v>
      </c>
      <c r="I33" s="554">
        <v>0</v>
      </c>
      <c r="J33" s="601"/>
    </row>
    <row r="34" spans="2:10" ht="13">
      <c r="B34" s="197"/>
      <c r="C34" s="199" t="s">
        <v>168</v>
      </c>
      <c r="D34" s="601"/>
      <c r="E34" s="601"/>
      <c r="F34" s="553">
        <v>139239.53594932193</v>
      </c>
      <c r="G34" s="553">
        <v>136206.3926941152</v>
      </c>
      <c r="H34" s="553">
        <v>3033.1432552067404</v>
      </c>
      <c r="I34" s="554"/>
      <c r="J34" s="601"/>
    </row>
    <row r="35" spans="2:10" ht="13">
      <c r="B35" s="197"/>
      <c r="C35" s="196" t="s">
        <v>167</v>
      </c>
      <c r="D35" s="602"/>
      <c r="E35" s="602"/>
      <c r="F35" s="555">
        <v>324820.24442545441</v>
      </c>
      <c r="G35" s="555">
        <v>317744.47871841979</v>
      </c>
      <c r="H35" s="555">
        <v>7075.7657070349505</v>
      </c>
      <c r="I35" s="555">
        <v>0</v>
      </c>
      <c r="J35" s="602"/>
    </row>
  </sheetData>
  <mergeCells count="3">
    <mergeCell ref="B2:C2"/>
    <mergeCell ref="B7:D7"/>
    <mergeCell ref="B5:C5"/>
  </mergeCells>
  <pageMargins left="0.35433070866141736" right="0.35433070866141736" top="0.59055118110236227" bottom="0.59055118110236227" header="0.51181102362204722" footer="0.11811023622047245"/>
  <pageSetup paperSize="9" scale="84" fitToHeight="100" orientation="landscape" r:id="rId1"/>
  <headerFooter scaleWithDoc="0" alignWithMargins="0">
    <oddFooter>&amp;L&amp;8&amp;D&amp;C&amp;8&amp; Template: &amp;A
&amp;F&amp;R&amp;8&amp;P of &amp;N</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B1:J58"/>
  <sheetViews>
    <sheetView view="pageBreakPreview" topLeftCell="A20" zoomScale="70" zoomScaleNormal="100" zoomScaleSheetLayoutView="70" workbookViewId="0">
      <selection activeCell="N19" sqref="N19"/>
    </sheetView>
  </sheetViews>
  <sheetFormatPr defaultColWidth="9.1796875" defaultRowHeight="12.5"/>
  <cols>
    <col min="1" max="1" width="12" style="28" customWidth="1"/>
    <col min="2" max="2" width="13.7265625" style="28" customWidth="1"/>
    <col min="3" max="3" width="35.7265625" style="28" bestFit="1" customWidth="1"/>
    <col min="4" max="10" width="15.7265625" style="28" customWidth="1"/>
    <col min="11" max="16384" width="9.1796875" style="28"/>
  </cols>
  <sheetData>
    <row r="1" spans="2:10" ht="20">
      <c r="B1" s="26" t="str">
        <f>[4]Cover!C22</f>
        <v>Endeavour Energy</v>
      </c>
      <c r="C1" s="27"/>
    </row>
    <row r="2" spans="2:10" ht="20">
      <c r="B2" s="666" t="s">
        <v>99</v>
      </c>
      <c r="C2" s="666"/>
    </row>
    <row r="3" spans="2:10" ht="20">
      <c r="B3" s="418" t="str">
        <f>Cover!C26</f>
        <v>2012-13</v>
      </c>
    </row>
    <row r="4" spans="2:10" ht="20">
      <c r="B4" s="26"/>
    </row>
    <row r="5" spans="2:10" ht="67.5" customHeight="1">
      <c r="B5" s="667" t="s">
        <v>237</v>
      </c>
      <c r="C5" s="668"/>
      <c r="D5" s="669"/>
    </row>
    <row r="6" spans="2:10" s="182" customFormat="1" ht="17.25" customHeight="1">
      <c r="B6" s="249"/>
      <c r="C6" s="249"/>
      <c r="D6" s="249"/>
    </row>
    <row r="7" spans="2:10" ht="15.5">
      <c r="B7" s="663" t="s">
        <v>236</v>
      </c>
      <c r="C7" s="663"/>
      <c r="D7" s="663"/>
      <c r="E7" s="663"/>
    </row>
    <row r="9" spans="2:10" ht="65.5" customHeight="1">
      <c r="B9" s="31" t="s">
        <v>95</v>
      </c>
      <c r="C9" s="248" t="s">
        <v>96</v>
      </c>
      <c r="D9" s="248" t="s">
        <v>193</v>
      </c>
      <c r="E9" s="247" t="s">
        <v>192</v>
      </c>
      <c r="F9" s="246" t="s">
        <v>235</v>
      </c>
      <c r="G9" s="212" t="s">
        <v>190</v>
      </c>
      <c r="H9" s="208" t="s">
        <v>189</v>
      </c>
      <c r="I9" s="34" t="s">
        <v>188</v>
      </c>
      <c r="J9" s="34" t="s">
        <v>187</v>
      </c>
    </row>
    <row r="10" spans="2:10" ht="30" customHeight="1">
      <c r="B10" s="243"/>
      <c r="C10" s="245"/>
      <c r="D10" s="244"/>
      <c r="E10" s="244"/>
      <c r="F10" s="244"/>
      <c r="G10" s="209"/>
      <c r="H10" s="208" t="s">
        <v>97</v>
      </c>
      <c r="I10" s="244"/>
      <c r="J10" s="244"/>
    </row>
    <row r="11" spans="2:10" ht="13">
      <c r="B11" s="243"/>
      <c r="C11" s="242" t="s">
        <v>234</v>
      </c>
      <c r="D11" s="35" t="s">
        <v>98</v>
      </c>
      <c r="E11" s="35" t="s">
        <v>98</v>
      </c>
      <c r="F11" s="35" t="s">
        <v>98</v>
      </c>
      <c r="G11" s="205" t="s">
        <v>98</v>
      </c>
      <c r="H11" s="35" t="s">
        <v>98</v>
      </c>
      <c r="I11" s="35" t="s">
        <v>98</v>
      </c>
      <c r="J11" s="35" t="s">
        <v>98</v>
      </c>
    </row>
    <row r="12" spans="2:10">
      <c r="B12" s="197"/>
      <c r="C12" s="231" t="s">
        <v>233</v>
      </c>
      <c r="D12" s="603">
        <v>377.58350000000002</v>
      </c>
      <c r="E12" s="608">
        <v>0</v>
      </c>
      <c r="F12" s="228">
        <v>377.58350000000002</v>
      </c>
      <c r="G12" s="230">
        <v>377.58350000000002</v>
      </c>
      <c r="H12" s="228">
        <v>0</v>
      </c>
      <c r="I12" s="229">
        <v>0</v>
      </c>
      <c r="J12" s="603">
        <v>0</v>
      </c>
    </row>
    <row r="13" spans="2:10">
      <c r="B13" s="197"/>
      <c r="C13" s="231" t="s">
        <v>232</v>
      </c>
      <c r="D13" s="603">
        <v>110243.43964</v>
      </c>
      <c r="E13" s="608">
        <v>-3419.6677592502538</v>
      </c>
      <c r="F13" s="228">
        <v>106823.77135074975</v>
      </c>
      <c r="G13" s="230">
        <v>104323.02898739264</v>
      </c>
      <c r="H13" s="228">
        <v>2500.7423633571134</v>
      </c>
      <c r="I13" s="229">
        <v>0</v>
      </c>
      <c r="J13" s="603">
        <v>3419.6677592502538</v>
      </c>
    </row>
    <row r="14" spans="2:10">
      <c r="B14" s="350"/>
      <c r="C14" s="231" t="s">
        <v>231</v>
      </c>
      <c r="D14" s="605"/>
      <c r="E14" s="608"/>
      <c r="F14" s="228">
        <v>0</v>
      </c>
      <c r="G14" s="230"/>
      <c r="H14" s="228"/>
      <c r="I14" s="229"/>
      <c r="J14" s="603"/>
    </row>
    <row r="15" spans="2:10">
      <c r="B15" s="197"/>
      <c r="C15" s="241" t="s">
        <v>222</v>
      </c>
      <c r="D15" s="603">
        <v>631.05759999999998</v>
      </c>
      <c r="E15" s="608">
        <v>-355.85759999999999</v>
      </c>
      <c r="F15" s="228">
        <v>275.2</v>
      </c>
      <c r="G15" s="230">
        <v>275.2</v>
      </c>
      <c r="H15" s="228">
        <v>0</v>
      </c>
      <c r="I15" s="229">
        <v>0</v>
      </c>
      <c r="J15" s="603">
        <v>355.85759999999999</v>
      </c>
    </row>
    <row r="16" spans="2:10">
      <c r="B16" s="197"/>
      <c r="C16" s="231" t="s">
        <v>230</v>
      </c>
      <c r="D16" s="603"/>
      <c r="E16" s="608"/>
      <c r="F16" s="228">
        <v>0</v>
      </c>
      <c r="G16" s="230"/>
      <c r="H16" s="228"/>
      <c r="I16" s="229"/>
      <c r="J16" s="603"/>
    </row>
    <row r="17" spans="2:10">
      <c r="B17" s="197"/>
      <c r="C17" s="231" t="s">
        <v>229</v>
      </c>
      <c r="D17" s="603">
        <v>7096.52873</v>
      </c>
      <c r="E17" s="608">
        <v>-1384.9014901203302</v>
      </c>
      <c r="F17" s="228">
        <v>5711.6271531130033</v>
      </c>
      <c r="G17" s="230">
        <v>5479.4253227249092</v>
      </c>
      <c r="H17" s="228">
        <v>232.20183038809367</v>
      </c>
      <c r="I17" s="229">
        <v>0</v>
      </c>
      <c r="J17" s="603">
        <v>1384.9014901203302</v>
      </c>
    </row>
    <row r="18" spans="2:10">
      <c r="B18" s="197"/>
      <c r="C18" s="241" t="s">
        <v>228</v>
      </c>
      <c r="D18" s="603">
        <v>122659.40951000001</v>
      </c>
      <c r="E18" s="608">
        <v>0</v>
      </c>
      <c r="F18" s="228">
        <v>122659.40951000001</v>
      </c>
      <c r="G18" s="230">
        <v>122659.40951000001</v>
      </c>
      <c r="H18" s="228">
        <v>0</v>
      </c>
      <c r="I18" s="229">
        <v>0</v>
      </c>
      <c r="J18" s="603">
        <v>0</v>
      </c>
    </row>
    <row r="19" spans="2:10">
      <c r="B19" s="197"/>
      <c r="C19" s="241" t="s">
        <v>220</v>
      </c>
      <c r="D19" s="603"/>
      <c r="E19" s="608"/>
      <c r="F19" s="228">
        <v>0</v>
      </c>
      <c r="G19" s="230"/>
      <c r="H19" s="228"/>
      <c r="I19" s="229"/>
      <c r="J19" s="603"/>
    </row>
    <row r="20" spans="2:10">
      <c r="B20" s="197"/>
      <c r="C20" s="241" t="s">
        <v>227</v>
      </c>
      <c r="D20" s="603">
        <v>26586.165860000005</v>
      </c>
      <c r="E20" s="608">
        <v>-720.74928</v>
      </c>
      <c r="F20" s="228">
        <v>25865.416579999997</v>
      </c>
      <c r="G20" s="230">
        <v>24797.093639999999</v>
      </c>
      <c r="H20" s="228">
        <v>1068.32294</v>
      </c>
      <c r="I20" s="229">
        <v>0</v>
      </c>
      <c r="J20" s="603">
        <v>720.74928</v>
      </c>
    </row>
    <row r="21" spans="2:10">
      <c r="B21" s="197"/>
      <c r="C21" s="231" t="s">
        <v>100</v>
      </c>
      <c r="D21" s="603">
        <v>4800.0068799999999</v>
      </c>
      <c r="E21" s="608">
        <v>0</v>
      </c>
      <c r="F21" s="228">
        <v>4800.0068799999999</v>
      </c>
      <c r="G21" s="230">
        <v>4800.0068799999999</v>
      </c>
      <c r="H21" s="228">
        <v>0</v>
      </c>
      <c r="I21" s="229">
        <v>0</v>
      </c>
      <c r="J21" s="603">
        <v>0</v>
      </c>
    </row>
    <row r="22" spans="2:10">
      <c r="B22" s="207"/>
      <c r="C22" s="226" t="s">
        <v>226</v>
      </c>
      <c r="D22" s="604">
        <f t="shared" ref="D22:J22" si="0">SUM(D12:D21)</f>
        <v>272394.19172</v>
      </c>
      <c r="E22" s="604">
        <f t="shared" si="0"/>
        <v>-5881.176129370584</v>
      </c>
      <c r="F22" s="557">
        <f t="shared" si="0"/>
        <v>266513.01497386274</v>
      </c>
      <c r="G22" s="557">
        <f t="shared" si="0"/>
        <v>262711.74784011755</v>
      </c>
      <c r="H22" s="557">
        <f t="shared" si="0"/>
        <v>3801.267133745207</v>
      </c>
      <c r="I22" s="557">
        <f t="shared" si="0"/>
        <v>0</v>
      </c>
      <c r="J22" s="604">
        <f t="shared" si="0"/>
        <v>5881.176129370584</v>
      </c>
    </row>
    <row r="23" spans="2:10" ht="13">
      <c r="B23" s="204"/>
      <c r="C23" s="235" t="s">
        <v>225</v>
      </c>
      <c r="D23" s="603"/>
      <c r="E23" s="609"/>
      <c r="F23" s="233"/>
      <c r="G23" s="234"/>
      <c r="H23" s="233"/>
      <c r="I23" s="234"/>
      <c r="J23" s="603"/>
    </row>
    <row r="24" spans="2:10">
      <c r="B24" s="197"/>
      <c r="C24" s="231" t="s">
        <v>224</v>
      </c>
      <c r="D24" s="605"/>
      <c r="E24" s="609"/>
      <c r="F24" s="228">
        <v>0</v>
      </c>
      <c r="G24" s="230"/>
      <c r="H24" s="556"/>
      <c r="I24" s="558"/>
      <c r="J24" s="605"/>
    </row>
    <row r="25" spans="2:10">
      <c r="B25" s="197"/>
      <c r="C25" s="231" t="s">
        <v>223</v>
      </c>
      <c r="D25" s="605"/>
      <c r="E25" s="609"/>
      <c r="F25" s="228">
        <v>0</v>
      </c>
      <c r="G25" s="230"/>
      <c r="H25" s="556"/>
      <c r="I25" s="558"/>
      <c r="J25" s="605"/>
    </row>
    <row r="26" spans="2:10">
      <c r="B26" s="197"/>
      <c r="C26" s="231" t="s">
        <v>222</v>
      </c>
      <c r="D26" s="605">
        <v>323.12640999999996</v>
      </c>
      <c r="E26" s="609">
        <v>0</v>
      </c>
      <c r="F26" s="228">
        <v>323.12640999999996</v>
      </c>
      <c r="G26" s="230">
        <v>323.12640999999996</v>
      </c>
      <c r="H26" s="556">
        <v>0</v>
      </c>
      <c r="I26" s="558">
        <v>0</v>
      </c>
      <c r="J26" s="605">
        <v>0</v>
      </c>
    </row>
    <row r="27" spans="2:10">
      <c r="B27" s="197"/>
      <c r="C27" s="231" t="s">
        <v>221</v>
      </c>
      <c r="D27" s="605"/>
      <c r="E27" s="609"/>
      <c r="F27" s="228">
        <v>0</v>
      </c>
      <c r="G27" s="230"/>
      <c r="H27" s="556"/>
      <c r="I27" s="558"/>
      <c r="J27" s="605"/>
    </row>
    <row r="28" spans="2:10">
      <c r="B28" s="197"/>
      <c r="C28" s="231" t="s">
        <v>220</v>
      </c>
      <c r="D28" s="605"/>
      <c r="E28" s="609"/>
      <c r="F28" s="228">
        <v>0</v>
      </c>
      <c r="G28" s="230"/>
      <c r="H28" s="556"/>
      <c r="I28" s="558"/>
      <c r="J28" s="605"/>
    </row>
    <row r="29" spans="2:10">
      <c r="B29" s="197"/>
      <c r="C29" s="241" t="s">
        <v>219</v>
      </c>
      <c r="D29" s="605">
        <v>6127990.6477700034</v>
      </c>
      <c r="E29" s="609">
        <v>-35538.670519552637</v>
      </c>
      <c r="F29" s="228">
        <v>6092451.9772527516</v>
      </c>
      <c r="G29" s="230">
        <v>5957230.9093614807</v>
      </c>
      <c r="H29" s="556">
        <v>135221.06789127091</v>
      </c>
      <c r="I29" s="558">
        <v>0</v>
      </c>
      <c r="J29" s="605">
        <v>35538.670519552637</v>
      </c>
    </row>
    <row r="30" spans="2:10">
      <c r="B30" s="197"/>
      <c r="C30" s="231" t="s">
        <v>100</v>
      </c>
      <c r="D30" s="605"/>
      <c r="E30" s="609">
        <v>0</v>
      </c>
      <c r="F30" s="228">
        <v>0</v>
      </c>
      <c r="G30" s="230"/>
      <c r="H30" s="228"/>
      <c r="I30" s="229"/>
      <c r="J30" s="603"/>
    </row>
    <row r="31" spans="2:10">
      <c r="B31" s="207"/>
      <c r="C31" s="226" t="s">
        <v>218</v>
      </c>
      <c r="D31" s="604">
        <f t="shared" ref="D31:J31" si="1">SUM(D24:D30)</f>
        <v>6128313.7741800034</v>
      </c>
      <c r="E31" s="604">
        <f t="shared" si="1"/>
        <v>-35538.670519552637</v>
      </c>
      <c r="F31" s="557">
        <f t="shared" si="1"/>
        <v>6092775.1036627516</v>
      </c>
      <c r="G31" s="557">
        <f t="shared" si="1"/>
        <v>5957554.0357714808</v>
      </c>
      <c r="H31" s="557">
        <f t="shared" si="1"/>
        <v>135221.06789127091</v>
      </c>
      <c r="I31" s="557">
        <f t="shared" si="1"/>
        <v>0</v>
      </c>
      <c r="J31" s="604">
        <f t="shared" si="1"/>
        <v>35538.670519552637</v>
      </c>
    </row>
    <row r="32" spans="2:10" ht="13">
      <c r="B32" s="207"/>
      <c r="C32" s="226" t="s">
        <v>217</v>
      </c>
      <c r="D32" s="606">
        <f t="shared" ref="D32:J32" si="2">D22+D31</f>
        <v>6400707.9659000039</v>
      </c>
      <c r="E32" s="606">
        <f t="shared" si="2"/>
        <v>-41419.846648923223</v>
      </c>
      <c r="F32" s="559">
        <f t="shared" si="2"/>
        <v>6359288.1186366146</v>
      </c>
      <c r="G32" s="559">
        <f t="shared" si="2"/>
        <v>6220265.7836115984</v>
      </c>
      <c r="H32" s="559">
        <f t="shared" si="2"/>
        <v>139022.33502501613</v>
      </c>
      <c r="I32" s="559">
        <f t="shared" si="2"/>
        <v>0</v>
      </c>
      <c r="J32" s="606">
        <f t="shared" si="2"/>
        <v>41419.846648923223</v>
      </c>
    </row>
    <row r="33" spans="2:10" ht="13">
      <c r="B33" s="204"/>
      <c r="C33" s="235" t="s">
        <v>216</v>
      </c>
      <c r="D33" s="603"/>
      <c r="E33" s="609"/>
      <c r="F33" s="233"/>
      <c r="G33" s="234"/>
      <c r="H33" s="233"/>
      <c r="I33" s="234"/>
      <c r="J33" s="603"/>
    </row>
    <row r="34" spans="2:10">
      <c r="B34" s="197"/>
      <c r="C34" s="231" t="s">
        <v>215</v>
      </c>
      <c r="D34" s="603">
        <v>200945.05185999998</v>
      </c>
      <c r="E34" s="609">
        <v>-13802.117379141238</v>
      </c>
      <c r="F34" s="228">
        <v>187142.93448085876</v>
      </c>
      <c r="G34" s="230">
        <v>184642.45324313515</v>
      </c>
      <c r="H34" s="556">
        <v>2500.481237723619</v>
      </c>
      <c r="I34" s="558">
        <v>0</v>
      </c>
      <c r="J34" s="605">
        <v>13802.117379141238</v>
      </c>
    </row>
    <row r="35" spans="2:10">
      <c r="B35" s="197"/>
      <c r="C35" s="231" t="s">
        <v>208</v>
      </c>
      <c r="D35" s="603">
        <v>513510.84318000003</v>
      </c>
      <c r="E35" s="609">
        <v>0</v>
      </c>
      <c r="F35" s="228">
        <v>513510.84318000003</v>
      </c>
      <c r="G35" s="230">
        <v>513510.84318000003</v>
      </c>
      <c r="H35" s="556">
        <v>0</v>
      </c>
      <c r="I35" s="558">
        <v>0</v>
      </c>
      <c r="J35" s="605">
        <v>0</v>
      </c>
    </row>
    <row r="36" spans="2:10">
      <c r="B36" s="197"/>
      <c r="C36" s="231" t="s">
        <v>214</v>
      </c>
      <c r="D36" s="603">
        <v>11951.46716</v>
      </c>
      <c r="E36" s="609">
        <v>-3146.3587799999996</v>
      </c>
      <c r="F36" s="228">
        <v>8805.1083799999997</v>
      </c>
      <c r="G36" s="230">
        <v>8805.1083799999997</v>
      </c>
      <c r="H36" s="556">
        <v>0</v>
      </c>
      <c r="I36" s="558">
        <v>0</v>
      </c>
      <c r="J36" s="605">
        <v>3146.3587799999996</v>
      </c>
    </row>
    <row r="37" spans="2:10">
      <c r="B37" s="197"/>
      <c r="C37" s="231" t="s">
        <v>213</v>
      </c>
      <c r="D37" s="603"/>
      <c r="E37" s="609"/>
      <c r="F37" s="228">
        <v>0</v>
      </c>
      <c r="G37" s="230"/>
      <c r="H37" s="228"/>
      <c r="I37" s="229"/>
      <c r="J37" s="603"/>
    </row>
    <row r="38" spans="2:10">
      <c r="B38" s="197"/>
      <c r="C38" s="231" t="s">
        <v>212</v>
      </c>
      <c r="D38" s="603">
        <v>47054.254260000002</v>
      </c>
      <c r="E38" s="609">
        <v>-2093.5662281791133</v>
      </c>
      <c r="F38" s="228">
        <v>44960.688018957917</v>
      </c>
      <c r="G38" s="230">
        <v>43696.653653900779</v>
      </c>
      <c r="H38" s="228">
        <v>1264.0343650571358</v>
      </c>
      <c r="I38" s="229">
        <v>0</v>
      </c>
      <c r="J38" s="603">
        <v>2093.5662281791133</v>
      </c>
    </row>
    <row r="39" spans="2:10">
      <c r="B39" s="197"/>
      <c r="C39" s="231" t="s">
        <v>209</v>
      </c>
      <c r="D39" s="603">
        <v>386517.75777999999</v>
      </c>
      <c r="E39" s="609">
        <v>-14019.691425260849</v>
      </c>
      <c r="F39" s="228">
        <v>372498.06635473919</v>
      </c>
      <c r="G39" s="230">
        <v>361855.26706218603</v>
      </c>
      <c r="H39" s="228">
        <v>10642.79929255314</v>
      </c>
      <c r="I39" s="229">
        <v>0</v>
      </c>
      <c r="J39" s="603">
        <v>14019.691425260849</v>
      </c>
    </row>
    <row r="40" spans="2:10">
      <c r="B40" s="197"/>
      <c r="C40" s="231" t="s">
        <v>100</v>
      </c>
      <c r="D40" s="603">
        <v>355.85759999999999</v>
      </c>
      <c r="E40" s="609">
        <v>-355.85759999999999</v>
      </c>
      <c r="F40" s="228">
        <v>0</v>
      </c>
      <c r="G40" s="230">
        <v>0</v>
      </c>
      <c r="H40" s="228">
        <v>0</v>
      </c>
      <c r="I40" s="229">
        <v>0</v>
      </c>
      <c r="J40" s="603">
        <v>355.85759999999999</v>
      </c>
    </row>
    <row r="41" spans="2:10">
      <c r="B41" s="239"/>
      <c r="C41" s="226" t="s">
        <v>211</v>
      </c>
      <c r="D41" s="604">
        <f t="shared" ref="D41:J41" si="3">SUM(D34:D40)</f>
        <v>1160335.2318399998</v>
      </c>
      <c r="E41" s="604">
        <f t="shared" si="3"/>
        <v>-33417.591412581205</v>
      </c>
      <c r="F41" s="557">
        <f t="shared" si="3"/>
        <v>1126917.640414556</v>
      </c>
      <c r="G41" s="557">
        <f t="shared" si="3"/>
        <v>1112510.3255192221</v>
      </c>
      <c r="H41" s="557">
        <f t="shared" si="3"/>
        <v>14407.314895333895</v>
      </c>
      <c r="I41" s="557">
        <f t="shared" si="3"/>
        <v>0</v>
      </c>
      <c r="J41" s="604">
        <f t="shared" si="3"/>
        <v>33417.591412581205</v>
      </c>
    </row>
    <row r="42" spans="2:10" ht="13">
      <c r="B42" s="236"/>
      <c r="C42" s="235" t="s">
        <v>210</v>
      </c>
      <c r="D42" s="603"/>
      <c r="E42" s="609"/>
      <c r="F42" s="233"/>
      <c r="G42" s="234"/>
      <c r="H42" s="233"/>
      <c r="I42" s="234"/>
      <c r="J42" s="603"/>
    </row>
    <row r="43" spans="2:10">
      <c r="B43" s="232"/>
      <c r="C43" s="231" t="s">
        <v>209</v>
      </c>
      <c r="D43" s="603">
        <v>100161.54338999998</v>
      </c>
      <c r="E43" s="609">
        <v>-12955.275188580796</v>
      </c>
      <c r="F43" s="228">
        <v>87206.268201419196</v>
      </c>
      <c r="G43" s="230">
        <v>83806.164080390052</v>
      </c>
      <c r="H43" s="228">
        <v>3400.1041210291496</v>
      </c>
      <c r="I43" s="229">
        <v>0</v>
      </c>
      <c r="J43" s="603">
        <v>12955.275188580796</v>
      </c>
    </row>
    <row r="44" spans="2:10">
      <c r="B44" s="232"/>
      <c r="C44" s="231" t="s">
        <v>208</v>
      </c>
      <c r="D44" s="603">
        <v>2844915.42185</v>
      </c>
      <c r="E44" s="609">
        <v>0</v>
      </c>
      <c r="F44" s="228">
        <v>2844915.42185</v>
      </c>
      <c r="G44" s="230">
        <v>2844915.42185</v>
      </c>
      <c r="H44" s="228">
        <v>0</v>
      </c>
      <c r="I44" s="229">
        <v>0</v>
      </c>
      <c r="J44" s="603">
        <v>0</v>
      </c>
    </row>
    <row r="45" spans="2:10">
      <c r="B45" s="232"/>
      <c r="C45" s="231" t="s">
        <v>207</v>
      </c>
      <c r="D45" s="603">
        <v>111536.48368999999</v>
      </c>
      <c r="E45" s="609">
        <v>-18874.964137789524</v>
      </c>
      <c r="F45" s="228">
        <v>92661.519552210462</v>
      </c>
      <c r="G45" s="230">
        <v>89079.654993921766</v>
      </c>
      <c r="H45" s="228">
        <v>3581.8645582886929</v>
      </c>
      <c r="I45" s="229"/>
      <c r="J45" s="603">
        <v>18874.964137789524</v>
      </c>
    </row>
    <row r="46" spans="2:10">
      <c r="B46" s="232"/>
      <c r="C46" s="231" t="s">
        <v>206</v>
      </c>
      <c r="D46" s="603">
        <v>592341.40370000002</v>
      </c>
      <c r="E46" s="609">
        <v>-12622.577297561609</v>
      </c>
      <c r="F46" s="228">
        <v>579718.82605143834</v>
      </c>
      <c r="G46" s="230">
        <v>564314.27149630501</v>
      </c>
      <c r="H46" s="228">
        <v>15404.55455513336</v>
      </c>
      <c r="I46" s="229">
        <v>0</v>
      </c>
      <c r="J46" s="603">
        <v>12622.577297561609</v>
      </c>
    </row>
    <row r="47" spans="2:10">
      <c r="B47" s="232"/>
      <c r="C47" s="231" t="s">
        <v>205</v>
      </c>
      <c r="D47" s="603"/>
      <c r="E47" s="609"/>
      <c r="F47" s="228">
        <v>0</v>
      </c>
      <c r="G47" s="230"/>
      <c r="H47" s="228"/>
      <c r="I47" s="229"/>
      <c r="J47" s="603"/>
    </row>
    <row r="48" spans="2:10">
      <c r="B48" s="232"/>
      <c r="C48" s="231" t="s">
        <v>100</v>
      </c>
      <c r="D48" s="603">
        <v>5144.5600000000004</v>
      </c>
      <c r="E48" s="609">
        <v>0</v>
      </c>
      <c r="F48" s="228">
        <v>5144.5600000000004</v>
      </c>
      <c r="G48" s="230">
        <v>5144.5600000000004</v>
      </c>
      <c r="H48" s="228">
        <v>0</v>
      </c>
      <c r="I48" s="229">
        <v>0</v>
      </c>
      <c r="J48" s="603">
        <v>0</v>
      </c>
    </row>
    <row r="49" spans="2:10">
      <c r="B49" s="227"/>
      <c r="C49" s="226" t="s">
        <v>204</v>
      </c>
      <c r="D49" s="604">
        <f t="shared" ref="D49:J49" si="4">SUM(D43:D48)</f>
        <v>3654099.4126300002</v>
      </c>
      <c r="E49" s="604">
        <f t="shared" si="4"/>
        <v>-44452.816623931925</v>
      </c>
      <c r="F49" s="557">
        <f t="shared" si="4"/>
        <v>3609646.5956550678</v>
      </c>
      <c r="G49" s="557">
        <f t="shared" si="4"/>
        <v>3587260.0724206171</v>
      </c>
      <c r="H49" s="557">
        <f t="shared" si="4"/>
        <v>22386.523234451204</v>
      </c>
      <c r="I49" s="557">
        <f t="shared" si="4"/>
        <v>0</v>
      </c>
      <c r="J49" s="604">
        <f t="shared" si="4"/>
        <v>44452.816623931925</v>
      </c>
    </row>
    <row r="50" spans="2:10" ht="13">
      <c r="B50" s="227"/>
      <c r="C50" s="226" t="s">
        <v>203</v>
      </c>
      <c r="D50" s="606">
        <f t="shared" ref="D50:J50" si="5">D49+D41</f>
        <v>4814434.6444699997</v>
      </c>
      <c r="E50" s="606">
        <f t="shared" si="5"/>
        <v>-77870.408036513138</v>
      </c>
      <c r="F50" s="559">
        <f t="shared" si="5"/>
        <v>4736564.2360696234</v>
      </c>
      <c r="G50" s="559">
        <f t="shared" si="5"/>
        <v>4699770.3979398394</v>
      </c>
      <c r="H50" s="559">
        <f t="shared" si="5"/>
        <v>36793.838129785101</v>
      </c>
      <c r="I50" s="559">
        <f t="shared" si="5"/>
        <v>0</v>
      </c>
      <c r="J50" s="606">
        <f t="shared" si="5"/>
        <v>77870.408036513138</v>
      </c>
    </row>
    <row r="51" spans="2:10" ht="13">
      <c r="B51" s="227"/>
      <c r="C51" s="237" t="s">
        <v>202</v>
      </c>
      <c r="D51" s="606">
        <f t="shared" ref="D51:J51" si="6">D32-D50</f>
        <v>1586273.3214300042</v>
      </c>
      <c r="E51" s="606">
        <f>E32-E50</f>
        <v>36450.561387589914</v>
      </c>
      <c r="F51" s="559">
        <f>F32-F50</f>
        <v>1622723.8825669913</v>
      </c>
      <c r="G51" s="559">
        <f t="shared" si="6"/>
        <v>1520495.385671759</v>
      </c>
      <c r="H51" s="559">
        <f t="shared" si="6"/>
        <v>102228.49689523103</v>
      </c>
      <c r="I51" s="559">
        <f t="shared" si="6"/>
        <v>0</v>
      </c>
      <c r="J51" s="606">
        <f t="shared" si="6"/>
        <v>-36450.561387589914</v>
      </c>
    </row>
    <row r="52" spans="2:10" ht="13">
      <c r="B52" s="236"/>
      <c r="C52" s="235" t="s">
        <v>201</v>
      </c>
      <c r="D52" s="603"/>
      <c r="E52" s="609"/>
      <c r="F52" s="233"/>
      <c r="G52" s="560"/>
      <c r="H52" s="233"/>
      <c r="I52" s="234"/>
      <c r="J52" s="603"/>
    </row>
    <row r="53" spans="2:10">
      <c r="B53" s="232"/>
      <c r="C53" s="231" t="s">
        <v>200</v>
      </c>
      <c r="D53" s="603">
        <v>335046.35369999998</v>
      </c>
      <c r="E53" s="609"/>
      <c r="F53" s="228"/>
      <c r="G53" s="230"/>
      <c r="H53" s="228"/>
      <c r="I53" s="229"/>
      <c r="J53" s="603"/>
    </row>
    <row r="54" spans="2:10">
      <c r="B54" s="232"/>
      <c r="C54" s="231" t="s">
        <v>199</v>
      </c>
      <c r="D54" s="603">
        <v>928338.35490999999</v>
      </c>
      <c r="E54" s="609"/>
      <c r="F54" s="228"/>
      <c r="G54" s="230"/>
      <c r="H54" s="228"/>
      <c r="I54" s="229"/>
      <c r="J54" s="603"/>
    </row>
    <row r="55" spans="2:10">
      <c r="B55" s="232"/>
      <c r="C55" s="231" t="s">
        <v>198</v>
      </c>
      <c r="D55" s="603">
        <v>322888.61262999999</v>
      </c>
      <c r="E55" s="609"/>
      <c r="F55" s="228"/>
      <c r="G55" s="230"/>
      <c r="H55" s="228"/>
      <c r="I55" s="229"/>
      <c r="J55" s="603"/>
    </row>
    <row r="56" spans="2:10">
      <c r="B56" s="232"/>
      <c r="C56" s="231" t="s">
        <v>197</v>
      </c>
      <c r="D56" s="603"/>
      <c r="E56" s="609"/>
      <c r="F56" s="228"/>
      <c r="G56" s="230"/>
      <c r="H56" s="228"/>
      <c r="I56" s="229"/>
      <c r="J56" s="603"/>
    </row>
    <row r="57" spans="2:10" ht="13">
      <c r="B57" s="227"/>
      <c r="C57" s="226" t="s">
        <v>196</v>
      </c>
      <c r="D57" s="607">
        <f t="shared" ref="D57:J57" si="7">SUM(D53:D56)</f>
        <v>1586273.32124</v>
      </c>
      <c r="E57" s="607">
        <f t="shared" si="7"/>
        <v>0</v>
      </c>
      <c r="F57" s="225">
        <f t="shared" si="7"/>
        <v>0</v>
      </c>
      <c r="G57" s="225">
        <f t="shared" si="7"/>
        <v>0</v>
      </c>
      <c r="H57" s="225">
        <f t="shared" si="7"/>
        <v>0</v>
      </c>
      <c r="I57" s="225">
        <f t="shared" si="7"/>
        <v>0</v>
      </c>
      <c r="J57" s="607">
        <f t="shared" si="7"/>
        <v>0</v>
      </c>
    </row>
    <row r="58" spans="2:10">
      <c r="B58" s="224"/>
      <c r="C58" s="217"/>
      <c r="D58" s="223"/>
      <c r="E58" s="222"/>
      <c r="F58" s="220"/>
      <c r="G58" s="220"/>
    </row>
  </sheetData>
  <mergeCells count="3">
    <mergeCell ref="B2:C2"/>
    <mergeCell ref="B7:E7"/>
    <mergeCell ref="B5:D5"/>
  </mergeCells>
  <pageMargins left="0.35433070866141736" right="0.35433070866141736" top="0.59055118110236227" bottom="0.59055118110236227" header="0.51181102362204722" footer="0.11811023622047245"/>
  <pageSetup paperSize="9" scale="58" orientation="landscape" r:id="rId1"/>
  <headerFooter scaleWithDoc="0" alignWithMargins="0">
    <oddFooter>&amp;L&amp;8&amp;D&amp;C&amp;8&amp; Template: &amp;A
&amp;F&amp;R&amp;8&amp;P of &amp;N</oddFooter>
  </headerFooter>
  <rowBreaks count="1" manualBreakCount="1">
    <brk id="41" min="1" max="9"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B1:O108"/>
  <sheetViews>
    <sheetView view="pageBreakPreview" topLeftCell="A7" zoomScaleNormal="100" zoomScaleSheetLayoutView="100" workbookViewId="0">
      <selection activeCell="C37" sqref="C37"/>
    </sheetView>
  </sheetViews>
  <sheetFormatPr defaultColWidth="9.1796875" defaultRowHeight="12.5"/>
  <cols>
    <col min="1" max="1" width="11.7265625" style="28" customWidth="1"/>
    <col min="2" max="2" width="19.81640625" style="28" customWidth="1"/>
    <col min="3" max="3" width="62.81640625" style="28" customWidth="1"/>
    <col min="4" max="10" width="15.7265625" style="28" customWidth="1"/>
    <col min="11" max="16384" width="9.1796875" style="28"/>
  </cols>
  <sheetData>
    <row r="1" spans="2:15" ht="20">
      <c r="B1" s="26" t="str">
        <f>[4]Cover!C22</f>
        <v>Endeavour Energy</v>
      </c>
      <c r="C1" s="27"/>
    </row>
    <row r="2" spans="2:15" ht="20">
      <c r="B2" s="666" t="s">
        <v>249</v>
      </c>
      <c r="C2" s="666"/>
      <c r="D2" s="672"/>
    </row>
    <row r="3" spans="2:15" ht="20">
      <c r="B3" s="418" t="str">
        <f>Cover!C26</f>
        <v>2012-13</v>
      </c>
    </row>
    <row r="5" spans="2:15" ht="54.75" customHeight="1">
      <c r="B5" s="670" t="s">
        <v>248</v>
      </c>
      <c r="C5" s="671"/>
    </row>
    <row r="7" spans="2:15" ht="15.5">
      <c r="B7" s="663" t="s">
        <v>247</v>
      </c>
      <c r="C7" s="663"/>
      <c r="D7" s="663"/>
      <c r="E7" s="663"/>
    </row>
    <row r="9" spans="2:15" s="257" customFormat="1" ht="55.5" customHeight="1">
      <c r="B9" s="258" t="s">
        <v>95</v>
      </c>
      <c r="C9" s="193" t="s">
        <v>96</v>
      </c>
      <c r="D9" s="33" t="s">
        <v>246</v>
      </c>
      <c r="E9" s="34" t="s">
        <v>192</v>
      </c>
      <c r="F9" s="212" t="s">
        <v>235</v>
      </c>
      <c r="G9" s="212" t="s">
        <v>190</v>
      </c>
      <c r="H9" s="208" t="s">
        <v>189</v>
      </c>
      <c r="I9" s="34" t="s">
        <v>245</v>
      </c>
      <c r="J9" s="34" t="s">
        <v>244</v>
      </c>
      <c r="K9" s="220"/>
      <c r="N9" s="220"/>
      <c r="O9" s="220"/>
    </row>
    <row r="10" spans="2:15" s="257" customFormat="1" ht="30" customHeight="1">
      <c r="B10" s="258"/>
      <c r="C10" s="193"/>
      <c r="D10" s="33"/>
      <c r="E10" s="34"/>
      <c r="F10" s="212"/>
      <c r="G10" s="209"/>
      <c r="H10" s="208" t="s">
        <v>97</v>
      </c>
      <c r="I10" s="34"/>
      <c r="J10" s="34"/>
      <c r="K10" s="220"/>
      <c r="N10" s="220"/>
      <c r="O10" s="220"/>
    </row>
    <row r="11" spans="2:15" s="257" customFormat="1" ht="12.75" customHeight="1">
      <c r="B11" s="258"/>
      <c r="C11" s="193"/>
      <c r="D11" s="35" t="s">
        <v>98</v>
      </c>
      <c r="E11" s="35" t="s">
        <v>98</v>
      </c>
      <c r="F11" s="35" t="s">
        <v>98</v>
      </c>
      <c r="G11" s="35" t="s">
        <v>98</v>
      </c>
      <c r="H11" s="35" t="s">
        <v>98</v>
      </c>
      <c r="I11" s="35" t="s">
        <v>98</v>
      </c>
      <c r="J11" s="35" t="s">
        <v>98</v>
      </c>
      <c r="K11" s="220"/>
      <c r="N11" s="220"/>
      <c r="O11" s="220"/>
    </row>
    <row r="12" spans="2:15" s="220" customFormat="1" ht="14.15" customHeight="1">
      <c r="B12" s="384"/>
      <c r="C12" s="256" t="s">
        <v>243</v>
      </c>
      <c r="D12" s="238">
        <f>D14-D13</f>
        <v>1429.7835</v>
      </c>
      <c r="E12" s="238">
        <f>E14-E13</f>
        <v>0</v>
      </c>
      <c r="F12" s="238">
        <f>F14-F13</f>
        <v>1429.7835</v>
      </c>
      <c r="G12" s="382"/>
      <c r="H12" s="382"/>
      <c r="I12" s="382"/>
      <c r="J12" s="382"/>
    </row>
    <row r="13" spans="2:15" s="220" customFormat="1" ht="14.15" customHeight="1">
      <c r="B13" s="384"/>
      <c r="C13" s="254" t="s">
        <v>242</v>
      </c>
      <c r="D13" s="547">
        <v>-1052.2</v>
      </c>
      <c r="E13" s="543">
        <v>0</v>
      </c>
      <c r="F13" s="547">
        <v>-1052.2</v>
      </c>
      <c r="G13" s="383"/>
      <c r="H13" s="383"/>
      <c r="I13" s="383"/>
      <c r="J13" s="382"/>
    </row>
    <row r="14" spans="2:15" s="220" customFormat="1" ht="14.15" customHeight="1">
      <c r="B14" s="384"/>
      <c r="C14" s="254" t="s">
        <v>241</v>
      </c>
      <c r="D14" s="238">
        <f>'2. Balance'!D12</f>
        <v>377.58350000000002</v>
      </c>
      <c r="E14" s="238">
        <f>'2. Balance'!E12</f>
        <v>0</v>
      </c>
      <c r="F14" s="238">
        <f>'2. Balance'!F12</f>
        <v>377.58350000000002</v>
      </c>
      <c r="G14" s="238"/>
      <c r="H14" s="238"/>
      <c r="I14" s="238"/>
      <c r="J14" s="238"/>
    </row>
    <row r="15" spans="2:15" s="220" customFormat="1" ht="14.15" customHeight="1">
      <c r="K15" s="28"/>
    </row>
    <row r="16" spans="2:15" ht="13">
      <c r="B16" s="194" t="s">
        <v>240</v>
      </c>
      <c r="C16" s="253"/>
      <c r="D16" s="220"/>
      <c r="E16" s="220"/>
      <c r="F16" s="220"/>
      <c r="G16" s="220"/>
      <c r="H16" s="220"/>
      <c r="I16" s="220"/>
      <c r="J16" s="220"/>
    </row>
    <row r="17" spans="2:10">
      <c r="B17" s="381" t="s">
        <v>239</v>
      </c>
      <c r="C17" s="221"/>
      <c r="D17" s="220"/>
      <c r="E17" s="220"/>
      <c r="F17" s="220"/>
      <c r="G17" s="220"/>
      <c r="H17" s="220"/>
      <c r="I17" s="220"/>
      <c r="J17" s="220"/>
    </row>
    <row r="18" spans="2:10">
      <c r="B18" s="252" t="s">
        <v>238</v>
      </c>
      <c r="C18" s="251"/>
      <c r="D18" s="220"/>
      <c r="E18" s="220"/>
      <c r="F18" s="220"/>
      <c r="G18" s="220"/>
      <c r="H18" s="220"/>
      <c r="I18" s="220"/>
      <c r="J18" s="220"/>
    </row>
    <row r="19" spans="2:10">
      <c r="B19" s="220"/>
      <c r="C19" s="220"/>
      <c r="D19" s="220"/>
      <c r="E19" s="220"/>
      <c r="F19" s="220"/>
      <c r="G19" s="220"/>
      <c r="H19" s="220"/>
      <c r="I19" s="220"/>
      <c r="J19" s="220"/>
    </row>
    <row r="20" spans="2:10">
      <c r="B20" s="220"/>
      <c r="C20" s="220"/>
      <c r="D20" s="220"/>
      <c r="E20" s="220"/>
      <c r="F20" s="220"/>
      <c r="G20" s="220"/>
      <c r="H20" s="220"/>
      <c r="I20" s="220"/>
      <c r="J20" s="220"/>
    </row>
    <row r="21" spans="2:10">
      <c r="B21" s="220"/>
      <c r="C21" s="220"/>
      <c r="D21" s="220"/>
      <c r="E21" s="220"/>
      <c r="F21" s="220"/>
      <c r="G21" s="220"/>
      <c r="H21" s="220"/>
      <c r="I21" s="220"/>
      <c r="J21" s="220"/>
    </row>
    <row r="22" spans="2:10">
      <c r="B22" s="220"/>
      <c r="C22" s="220"/>
      <c r="D22" s="220"/>
      <c r="E22" s="220"/>
      <c r="F22" s="220"/>
      <c r="G22" s="220"/>
      <c r="H22" s="220"/>
      <c r="I22" s="220"/>
      <c r="J22" s="220"/>
    </row>
    <row r="23" spans="2:10">
      <c r="B23" s="220"/>
      <c r="C23" s="220"/>
      <c r="D23" s="220"/>
      <c r="E23" s="220"/>
      <c r="F23" s="220"/>
      <c r="G23" s="220"/>
      <c r="H23" s="220"/>
      <c r="I23" s="220"/>
      <c r="J23" s="220"/>
    </row>
    <row r="24" spans="2:10">
      <c r="B24" s="220"/>
      <c r="C24" s="220"/>
      <c r="D24" s="220"/>
      <c r="E24" s="220"/>
      <c r="F24" s="220"/>
      <c r="G24" s="220"/>
      <c r="H24" s="220"/>
      <c r="I24" s="220"/>
      <c r="J24" s="220"/>
    </row>
    <row r="25" spans="2:10">
      <c r="B25" s="220"/>
      <c r="C25" s="220"/>
      <c r="D25" s="220"/>
      <c r="E25" s="220"/>
      <c r="F25" s="220"/>
      <c r="G25" s="220"/>
      <c r="H25" s="220"/>
      <c r="I25" s="220"/>
      <c r="J25" s="220"/>
    </row>
    <row r="26" spans="2:10">
      <c r="B26" s="220"/>
      <c r="C26" s="220"/>
      <c r="D26" s="220"/>
      <c r="E26" s="220"/>
      <c r="F26" s="220"/>
      <c r="G26" s="220"/>
      <c r="H26" s="220"/>
      <c r="I26" s="220"/>
      <c r="J26" s="220"/>
    </row>
    <row r="27" spans="2:10">
      <c r="B27" s="220"/>
      <c r="C27" s="220"/>
      <c r="D27" s="220"/>
      <c r="E27" s="220"/>
      <c r="F27" s="220"/>
      <c r="G27" s="220"/>
      <c r="H27" s="220"/>
      <c r="I27" s="220"/>
      <c r="J27" s="220"/>
    </row>
    <row r="28" spans="2:10">
      <c r="B28" s="220"/>
      <c r="C28" s="220"/>
      <c r="D28" s="220"/>
      <c r="E28" s="220"/>
      <c r="F28" s="220"/>
      <c r="G28" s="220"/>
      <c r="H28" s="220"/>
      <c r="I28" s="220"/>
      <c r="J28" s="220"/>
    </row>
    <row r="29" spans="2:10">
      <c r="B29" s="220"/>
      <c r="C29" s="220"/>
      <c r="D29" s="220"/>
      <c r="E29" s="220"/>
      <c r="F29" s="220"/>
      <c r="G29" s="220"/>
      <c r="H29" s="220"/>
      <c r="I29" s="220"/>
      <c r="J29" s="220"/>
    </row>
    <row r="30" spans="2:10" ht="15.5">
      <c r="B30" s="250"/>
      <c r="C30" s="250"/>
      <c r="D30" s="250"/>
      <c r="E30" s="250"/>
      <c r="F30" s="250"/>
      <c r="G30" s="250"/>
      <c r="H30" s="250"/>
      <c r="I30" s="250"/>
      <c r="J30" s="250"/>
    </row>
    <row r="31" spans="2:10" ht="15.5">
      <c r="B31" s="250"/>
      <c r="C31" s="250"/>
      <c r="D31" s="250"/>
      <c r="E31" s="250"/>
      <c r="F31" s="250"/>
      <c r="G31" s="250"/>
      <c r="H31" s="250"/>
      <c r="I31" s="250"/>
      <c r="J31" s="250"/>
    </row>
    <row r="32" spans="2:10" ht="15.5">
      <c r="B32" s="250"/>
      <c r="C32" s="250"/>
      <c r="D32" s="250"/>
      <c r="E32" s="250"/>
      <c r="F32" s="250"/>
      <c r="G32" s="250"/>
      <c r="H32" s="250"/>
      <c r="I32" s="250"/>
      <c r="J32" s="250"/>
    </row>
    <row r="33" spans="2:10" ht="15.5">
      <c r="B33" s="250"/>
      <c r="C33" s="250"/>
      <c r="D33" s="250"/>
      <c r="E33" s="250"/>
      <c r="F33" s="250"/>
      <c r="G33" s="250"/>
      <c r="H33" s="250"/>
      <c r="I33" s="250"/>
      <c r="J33" s="250"/>
    </row>
    <row r="34" spans="2:10" ht="15.5">
      <c r="B34" s="250"/>
      <c r="C34" s="250"/>
      <c r="D34" s="250"/>
      <c r="E34" s="250"/>
      <c r="F34" s="250"/>
      <c r="G34" s="250"/>
      <c r="H34" s="250"/>
      <c r="I34" s="250"/>
      <c r="J34" s="250"/>
    </row>
    <row r="35" spans="2:10" ht="15.5">
      <c r="B35" s="250"/>
      <c r="C35" s="250"/>
      <c r="D35" s="250"/>
      <c r="E35" s="250"/>
      <c r="F35" s="250"/>
      <c r="G35" s="250"/>
      <c r="H35" s="250"/>
      <c r="I35" s="250"/>
      <c r="J35" s="250"/>
    </row>
    <row r="36" spans="2:10" ht="15.5">
      <c r="B36" s="250"/>
      <c r="C36" s="250"/>
      <c r="D36" s="250"/>
      <c r="E36" s="250"/>
      <c r="F36" s="250"/>
      <c r="G36" s="250"/>
      <c r="H36" s="250"/>
      <c r="I36" s="250"/>
      <c r="J36" s="250"/>
    </row>
    <row r="37" spans="2:10" ht="15.5">
      <c r="B37" s="250"/>
      <c r="C37" s="250"/>
      <c r="D37" s="250"/>
      <c r="E37" s="250"/>
      <c r="F37" s="250"/>
      <c r="G37" s="250"/>
      <c r="H37" s="250"/>
      <c r="I37" s="250"/>
      <c r="J37" s="250"/>
    </row>
    <row r="38" spans="2:10" ht="15.5">
      <c r="B38" s="250"/>
      <c r="C38" s="250"/>
      <c r="D38" s="250"/>
      <c r="E38" s="250"/>
      <c r="F38" s="250"/>
      <c r="G38" s="250"/>
      <c r="H38" s="250"/>
      <c r="I38" s="250"/>
      <c r="J38" s="250"/>
    </row>
    <row r="39" spans="2:10" ht="15.5">
      <c r="B39" s="250"/>
      <c r="C39" s="250"/>
      <c r="D39" s="250"/>
      <c r="E39" s="250"/>
      <c r="F39" s="250"/>
      <c r="G39" s="250"/>
      <c r="H39" s="250"/>
      <c r="I39" s="250"/>
      <c r="J39" s="250"/>
    </row>
    <row r="40" spans="2:10" ht="15.5">
      <c r="B40" s="250"/>
      <c r="C40" s="250"/>
      <c r="D40" s="250"/>
      <c r="E40" s="250"/>
      <c r="F40" s="250"/>
      <c r="G40" s="250"/>
      <c r="H40" s="250"/>
      <c r="I40" s="250"/>
      <c r="J40" s="250"/>
    </row>
    <row r="41" spans="2:10" ht="15.5">
      <c r="B41" s="250"/>
      <c r="C41" s="250"/>
      <c r="D41" s="250"/>
      <c r="E41" s="250"/>
      <c r="F41" s="250"/>
      <c r="G41" s="250"/>
      <c r="H41" s="250"/>
      <c r="I41" s="250"/>
      <c r="J41" s="250"/>
    </row>
    <row r="42" spans="2:10" ht="15.5">
      <c r="B42" s="250"/>
      <c r="C42" s="250"/>
      <c r="D42" s="250"/>
      <c r="E42" s="250"/>
      <c r="F42" s="250"/>
      <c r="G42" s="250"/>
      <c r="H42" s="250"/>
      <c r="I42" s="250"/>
      <c r="J42" s="250"/>
    </row>
    <row r="43" spans="2:10" ht="15.5">
      <c r="B43" s="250"/>
      <c r="C43" s="250"/>
      <c r="D43" s="250"/>
      <c r="E43" s="250"/>
      <c r="F43" s="250"/>
      <c r="G43" s="250"/>
      <c r="H43" s="250"/>
      <c r="I43" s="250"/>
      <c r="J43" s="250"/>
    </row>
    <row r="44" spans="2:10" ht="15.5">
      <c r="B44" s="250"/>
      <c r="C44" s="250"/>
      <c r="D44" s="250"/>
      <c r="E44" s="250"/>
      <c r="F44" s="250"/>
      <c r="G44" s="250"/>
      <c r="H44" s="250"/>
      <c r="I44" s="250"/>
      <c r="J44" s="250"/>
    </row>
    <row r="45" spans="2:10" ht="15.5">
      <c r="B45" s="250"/>
      <c r="C45" s="250"/>
      <c r="D45" s="250"/>
      <c r="E45" s="250"/>
      <c r="F45" s="250"/>
      <c r="G45" s="250"/>
      <c r="H45" s="250"/>
      <c r="I45" s="250"/>
      <c r="J45" s="250"/>
    </row>
    <row r="46" spans="2:10" ht="15.5">
      <c r="B46" s="250"/>
      <c r="C46" s="250"/>
      <c r="D46" s="250"/>
      <c r="E46" s="250"/>
      <c r="F46" s="250"/>
      <c r="G46" s="250"/>
      <c r="H46" s="250"/>
      <c r="I46" s="250"/>
      <c r="J46" s="250"/>
    </row>
    <row r="47" spans="2:10" ht="15.5">
      <c r="B47" s="250"/>
      <c r="C47" s="250"/>
      <c r="D47" s="250"/>
      <c r="E47" s="250"/>
      <c r="F47" s="250"/>
      <c r="G47" s="250"/>
      <c r="H47" s="250"/>
      <c r="I47" s="250"/>
      <c r="J47" s="250"/>
    </row>
    <row r="48" spans="2:10" ht="15.5">
      <c r="B48" s="250"/>
      <c r="C48" s="250"/>
      <c r="D48" s="250"/>
      <c r="E48" s="250"/>
      <c r="F48" s="250"/>
      <c r="G48" s="250"/>
      <c r="H48" s="250"/>
      <c r="I48" s="250"/>
      <c r="J48" s="250"/>
    </row>
    <row r="49" spans="2:10" ht="15.5">
      <c r="B49" s="250"/>
      <c r="C49" s="250"/>
      <c r="D49" s="250"/>
      <c r="E49" s="250"/>
      <c r="F49" s="250"/>
      <c r="G49" s="250"/>
      <c r="H49" s="250"/>
      <c r="I49" s="250"/>
      <c r="J49" s="250"/>
    </row>
    <row r="50" spans="2:10" ht="15.5">
      <c r="B50" s="250"/>
      <c r="C50" s="250"/>
      <c r="D50" s="250"/>
      <c r="E50" s="250"/>
      <c r="F50" s="250"/>
      <c r="G50" s="250"/>
      <c r="H50" s="250"/>
      <c r="I50" s="250"/>
      <c r="J50" s="250"/>
    </row>
    <row r="51" spans="2:10" ht="15.5">
      <c r="B51" s="250"/>
      <c r="C51" s="250"/>
      <c r="D51" s="250"/>
      <c r="E51" s="250"/>
      <c r="F51" s="250"/>
      <c r="G51" s="250"/>
      <c r="H51" s="250"/>
      <c r="I51" s="250"/>
      <c r="J51" s="250"/>
    </row>
    <row r="52" spans="2:10" ht="15.5">
      <c r="B52" s="250"/>
      <c r="C52" s="250"/>
      <c r="D52" s="250"/>
      <c r="E52" s="250"/>
      <c r="F52" s="250"/>
      <c r="G52" s="250"/>
      <c r="H52" s="250"/>
      <c r="I52" s="250"/>
      <c r="J52" s="250"/>
    </row>
    <row r="53" spans="2:10" ht="15.5">
      <c r="B53" s="250"/>
      <c r="C53" s="250"/>
      <c r="D53" s="250"/>
      <c r="E53" s="250"/>
      <c r="F53" s="250"/>
      <c r="G53" s="250"/>
      <c r="H53" s="250"/>
      <c r="I53" s="250"/>
      <c r="J53" s="250"/>
    </row>
    <row r="54" spans="2:10" ht="15.5">
      <c r="B54" s="250"/>
      <c r="C54" s="250"/>
      <c r="D54" s="250"/>
      <c r="E54" s="250"/>
      <c r="F54" s="250"/>
      <c r="G54" s="250"/>
      <c r="H54" s="250"/>
      <c r="I54" s="250"/>
      <c r="J54" s="250"/>
    </row>
    <row r="55" spans="2:10" ht="15.5">
      <c r="B55" s="250"/>
      <c r="C55" s="250"/>
      <c r="D55" s="250"/>
      <c r="E55" s="250"/>
      <c r="F55" s="250"/>
      <c r="G55" s="250"/>
      <c r="H55" s="250"/>
      <c r="I55" s="250"/>
      <c r="J55" s="250"/>
    </row>
    <row r="56" spans="2:10" ht="15.5">
      <c r="B56" s="250"/>
      <c r="C56" s="250"/>
      <c r="D56" s="250"/>
      <c r="E56" s="250"/>
      <c r="F56" s="250"/>
      <c r="G56" s="250"/>
      <c r="H56" s="250"/>
      <c r="I56" s="250"/>
      <c r="J56" s="250"/>
    </row>
    <row r="57" spans="2:10" ht="15.5">
      <c r="B57" s="250"/>
      <c r="C57" s="250"/>
      <c r="D57" s="250"/>
      <c r="E57" s="250"/>
      <c r="F57" s="250"/>
      <c r="G57" s="250"/>
      <c r="H57" s="250"/>
      <c r="I57" s="250"/>
      <c r="J57" s="250"/>
    </row>
    <row r="58" spans="2:10" ht="15.5">
      <c r="B58" s="250"/>
      <c r="C58" s="250"/>
      <c r="D58" s="250"/>
      <c r="E58" s="250"/>
      <c r="F58" s="250"/>
      <c r="G58" s="250"/>
      <c r="H58" s="250"/>
      <c r="I58" s="250"/>
      <c r="J58" s="250"/>
    </row>
    <row r="59" spans="2:10" ht="15.5">
      <c r="B59" s="250"/>
      <c r="C59" s="250"/>
      <c r="D59" s="250"/>
      <c r="E59" s="250"/>
      <c r="F59" s="250"/>
      <c r="G59" s="250"/>
      <c r="H59" s="250"/>
      <c r="I59" s="250"/>
      <c r="J59" s="250"/>
    </row>
    <row r="60" spans="2:10" ht="15.5">
      <c r="B60" s="250"/>
      <c r="C60" s="250"/>
      <c r="D60" s="250"/>
      <c r="E60" s="250"/>
      <c r="F60" s="250"/>
      <c r="G60" s="250"/>
      <c r="H60" s="250"/>
      <c r="I60" s="250"/>
      <c r="J60" s="250"/>
    </row>
    <row r="61" spans="2:10" ht="15.5">
      <c r="B61" s="250"/>
      <c r="C61" s="250"/>
      <c r="D61" s="250"/>
      <c r="E61" s="250"/>
      <c r="F61" s="250"/>
      <c r="G61" s="250"/>
      <c r="H61" s="250"/>
      <c r="I61" s="250"/>
      <c r="J61" s="250"/>
    </row>
    <row r="62" spans="2:10" ht="15.5">
      <c r="B62" s="250"/>
      <c r="C62" s="250"/>
      <c r="D62" s="250"/>
      <c r="E62" s="250"/>
      <c r="F62" s="250"/>
      <c r="G62" s="250"/>
      <c r="H62" s="250"/>
      <c r="I62" s="250"/>
      <c r="J62" s="250"/>
    </row>
    <row r="63" spans="2:10" ht="15.5">
      <c r="B63" s="250"/>
      <c r="C63" s="250"/>
      <c r="D63" s="250"/>
      <c r="E63" s="250"/>
      <c r="F63" s="250"/>
      <c r="G63" s="250"/>
      <c r="H63" s="250"/>
      <c r="I63" s="250"/>
      <c r="J63" s="250"/>
    </row>
    <row r="64" spans="2:10" ht="15.5">
      <c r="B64" s="250"/>
      <c r="C64" s="250"/>
      <c r="D64" s="250"/>
      <c r="E64" s="250"/>
      <c r="F64" s="250"/>
      <c r="G64" s="250"/>
      <c r="H64" s="250"/>
      <c r="I64" s="250"/>
      <c r="J64" s="250"/>
    </row>
    <row r="65" spans="2:10" ht="15.5">
      <c r="B65" s="250"/>
      <c r="C65" s="250"/>
      <c r="D65" s="250"/>
      <c r="E65" s="250"/>
      <c r="F65" s="250"/>
      <c r="G65" s="250"/>
      <c r="H65" s="250"/>
      <c r="I65" s="250"/>
      <c r="J65" s="250"/>
    </row>
    <row r="66" spans="2:10" ht="15.5">
      <c r="B66" s="250"/>
      <c r="C66" s="250"/>
      <c r="D66" s="250"/>
      <c r="E66" s="250"/>
      <c r="F66" s="250"/>
      <c r="G66" s="250"/>
      <c r="H66" s="250"/>
      <c r="I66" s="250"/>
      <c r="J66" s="250"/>
    </row>
    <row r="67" spans="2:10" ht="15.5">
      <c r="B67" s="250"/>
      <c r="C67" s="250"/>
      <c r="D67" s="250"/>
      <c r="E67" s="250"/>
      <c r="F67" s="250"/>
      <c r="G67" s="250"/>
      <c r="H67" s="250"/>
      <c r="I67" s="250"/>
      <c r="J67" s="250"/>
    </row>
    <row r="68" spans="2:10" ht="15.5">
      <c r="B68" s="250"/>
      <c r="C68" s="250"/>
      <c r="D68" s="250"/>
      <c r="E68" s="250"/>
      <c r="F68" s="250"/>
      <c r="G68" s="250"/>
      <c r="H68" s="250"/>
      <c r="I68" s="250"/>
      <c r="J68" s="250"/>
    </row>
    <row r="69" spans="2:10" ht="15.5">
      <c r="B69" s="250"/>
      <c r="C69" s="250"/>
      <c r="D69" s="250"/>
      <c r="E69" s="250"/>
      <c r="F69" s="250"/>
      <c r="G69" s="250"/>
      <c r="H69" s="250"/>
      <c r="I69" s="250"/>
      <c r="J69" s="250"/>
    </row>
    <row r="70" spans="2:10" ht="15.5">
      <c r="B70" s="250"/>
      <c r="C70" s="250"/>
      <c r="D70" s="250"/>
      <c r="E70" s="250"/>
      <c r="F70" s="250"/>
      <c r="G70" s="250"/>
      <c r="H70" s="250"/>
      <c r="I70" s="250"/>
      <c r="J70" s="250"/>
    </row>
    <row r="71" spans="2:10" ht="15.5">
      <c r="B71" s="250"/>
      <c r="C71" s="250"/>
      <c r="D71" s="250"/>
      <c r="E71" s="250"/>
      <c r="F71" s="250"/>
      <c r="G71" s="250"/>
      <c r="H71" s="250"/>
      <c r="I71" s="250"/>
      <c r="J71" s="250"/>
    </row>
    <row r="72" spans="2:10" ht="15.5">
      <c r="B72" s="250"/>
      <c r="C72" s="250"/>
      <c r="D72" s="250"/>
      <c r="E72" s="250"/>
      <c r="F72" s="250"/>
      <c r="G72" s="250"/>
      <c r="H72" s="250"/>
      <c r="I72" s="250"/>
      <c r="J72" s="250"/>
    </row>
    <row r="73" spans="2:10" ht="15.5">
      <c r="B73" s="250"/>
      <c r="C73" s="250"/>
      <c r="D73" s="250"/>
      <c r="E73" s="250"/>
      <c r="F73" s="250"/>
      <c r="G73" s="250"/>
      <c r="H73" s="250"/>
      <c r="I73" s="250"/>
      <c r="J73" s="250"/>
    </row>
    <row r="74" spans="2:10" ht="15.5">
      <c r="B74" s="250"/>
      <c r="C74" s="250"/>
      <c r="D74" s="250"/>
      <c r="E74" s="250"/>
      <c r="F74" s="250"/>
      <c r="G74" s="250"/>
      <c r="H74" s="250"/>
      <c r="I74" s="250"/>
      <c r="J74" s="250"/>
    </row>
    <row r="75" spans="2:10" ht="15.5">
      <c r="B75" s="250"/>
      <c r="C75" s="250"/>
      <c r="D75" s="250"/>
      <c r="E75" s="250"/>
      <c r="F75" s="250"/>
      <c r="G75" s="250"/>
      <c r="H75" s="250"/>
      <c r="I75" s="250"/>
      <c r="J75" s="250"/>
    </row>
    <row r="76" spans="2:10" ht="15.5">
      <c r="B76" s="250"/>
      <c r="C76" s="250"/>
      <c r="D76" s="250"/>
      <c r="E76" s="250"/>
      <c r="F76" s="250"/>
      <c r="G76" s="250"/>
      <c r="H76" s="250"/>
      <c r="I76" s="250"/>
      <c r="J76" s="250"/>
    </row>
    <row r="77" spans="2:10" ht="15.5">
      <c r="B77" s="250"/>
      <c r="C77" s="250"/>
      <c r="D77" s="250"/>
      <c r="E77" s="250"/>
      <c r="F77" s="250"/>
      <c r="G77" s="250"/>
      <c r="H77" s="250"/>
      <c r="I77" s="250"/>
      <c r="J77" s="250"/>
    </row>
    <row r="78" spans="2:10" ht="15.5">
      <c r="B78" s="250"/>
      <c r="C78" s="250"/>
      <c r="D78" s="250"/>
      <c r="E78" s="250"/>
      <c r="F78" s="250"/>
      <c r="G78" s="250"/>
      <c r="H78" s="250"/>
      <c r="I78" s="250"/>
      <c r="J78" s="250"/>
    </row>
    <row r="79" spans="2:10" ht="15.5">
      <c r="B79" s="250"/>
      <c r="C79" s="250"/>
      <c r="D79" s="250"/>
      <c r="E79" s="250"/>
      <c r="F79" s="250"/>
      <c r="G79" s="250"/>
      <c r="H79" s="250"/>
      <c r="I79" s="250"/>
      <c r="J79" s="250"/>
    </row>
    <row r="80" spans="2:10" ht="15.5">
      <c r="B80" s="250"/>
      <c r="C80" s="250"/>
      <c r="D80" s="250"/>
      <c r="E80" s="250"/>
      <c r="F80" s="250"/>
      <c r="G80" s="250"/>
      <c r="H80" s="250"/>
      <c r="I80" s="250"/>
      <c r="J80" s="250"/>
    </row>
    <row r="81" spans="2:10" ht="15.5">
      <c r="B81" s="250"/>
      <c r="C81" s="250"/>
      <c r="D81" s="250"/>
      <c r="E81" s="250"/>
      <c r="F81" s="250"/>
      <c r="G81" s="250"/>
      <c r="H81" s="250"/>
      <c r="I81" s="250"/>
      <c r="J81" s="250"/>
    </row>
    <row r="82" spans="2:10" ht="15.5">
      <c r="B82" s="250"/>
      <c r="C82" s="250"/>
      <c r="D82" s="250"/>
      <c r="E82" s="250"/>
      <c r="F82" s="250"/>
      <c r="G82" s="250"/>
      <c r="H82" s="250"/>
      <c r="I82" s="250"/>
      <c r="J82" s="250"/>
    </row>
    <row r="83" spans="2:10" ht="15.5">
      <c r="B83" s="250"/>
      <c r="C83" s="250"/>
      <c r="D83" s="250"/>
      <c r="E83" s="250"/>
      <c r="F83" s="250"/>
      <c r="G83" s="250"/>
      <c r="H83" s="250"/>
      <c r="I83" s="250"/>
      <c r="J83" s="250"/>
    </row>
    <row r="84" spans="2:10" ht="15.5">
      <c r="B84" s="250"/>
      <c r="C84" s="250"/>
      <c r="D84" s="250"/>
      <c r="E84" s="250"/>
      <c r="F84" s="250"/>
      <c r="G84" s="250"/>
      <c r="H84" s="250"/>
      <c r="I84" s="250"/>
      <c r="J84" s="250"/>
    </row>
    <row r="85" spans="2:10" ht="15.5">
      <c r="B85" s="250"/>
      <c r="C85" s="250"/>
      <c r="D85" s="250"/>
      <c r="E85" s="250"/>
      <c r="F85" s="250"/>
      <c r="G85" s="250"/>
      <c r="H85" s="250"/>
      <c r="I85" s="250"/>
      <c r="J85" s="250"/>
    </row>
    <row r="86" spans="2:10" ht="15.5">
      <c r="B86" s="250"/>
      <c r="C86" s="250"/>
      <c r="D86" s="250"/>
      <c r="E86" s="250"/>
      <c r="F86" s="250"/>
      <c r="G86" s="250"/>
      <c r="H86" s="250"/>
      <c r="I86" s="250"/>
      <c r="J86" s="250"/>
    </row>
    <row r="87" spans="2:10" ht="15.5">
      <c r="B87" s="250"/>
      <c r="C87" s="250"/>
      <c r="D87" s="250"/>
      <c r="E87" s="250"/>
      <c r="F87" s="250"/>
      <c r="G87" s="250"/>
      <c r="H87" s="250"/>
      <c r="I87" s="250"/>
      <c r="J87" s="250"/>
    </row>
    <row r="88" spans="2:10" ht="15.5">
      <c r="B88" s="250"/>
      <c r="C88" s="250"/>
      <c r="D88" s="250"/>
      <c r="E88" s="250"/>
      <c r="F88" s="250"/>
      <c r="G88" s="250"/>
      <c r="H88" s="250"/>
      <c r="I88" s="250"/>
      <c r="J88" s="250"/>
    </row>
    <row r="89" spans="2:10" ht="15.5">
      <c r="B89" s="250"/>
      <c r="C89" s="250"/>
      <c r="D89" s="250"/>
      <c r="E89" s="250"/>
      <c r="F89" s="250"/>
      <c r="G89" s="250"/>
      <c r="H89" s="250"/>
      <c r="I89" s="250"/>
      <c r="J89" s="250"/>
    </row>
    <row r="90" spans="2:10" ht="15.5">
      <c r="B90" s="250"/>
      <c r="C90" s="250"/>
      <c r="D90" s="250"/>
      <c r="E90" s="250"/>
      <c r="F90" s="250"/>
      <c r="G90" s="250"/>
      <c r="H90" s="250"/>
      <c r="I90" s="250"/>
      <c r="J90" s="250"/>
    </row>
    <row r="91" spans="2:10" ht="15.5">
      <c r="B91" s="250"/>
      <c r="C91" s="250"/>
      <c r="D91" s="250"/>
      <c r="E91" s="250"/>
      <c r="F91" s="250"/>
      <c r="G91" s="250"/>
      <c r="H91" s="250"/>
      <c r="I91" s="250"/>
      <c r="J91" s="250"/>
    </row>
    <row r="92" spans="2:10" ht="15.5">
      <c r="B92" s="250"/>
      <c r="C92" s="250"/>
      <c r="D92" s="250"/>
      <c r="E92" s="250"/>
      <c r="F92" s="250"/>
      <c r="G92" s="250"/>
      <c r="H92" s="250"/>
      <c r="I92" s="250"/>
      <c r="J92" s="250"/>
    </row>
    <row r="93" spans="2:10" ht="15.5">
      <c r="B93" s="250"/>
      <c r="C93" s="250"/>
      <c r="D93" s="250"/>
      <c r="E93" s="250"/>
      <c r="F93" s="250"/>
      <c r="G93" s="250"/>
      <c r="H93" s="250"/>
      <c r="I93" s="250"/>
      <c r="J93" s="250"/>
    </row>
    <row r="94" spans="2:10" ht="15.5">
      <c r="B94" s="250"/>
      <c r="C94" s="250"/>
      <c r="D94" s="250"/>
      <c r="E94" s="250"/>
      <c r="F94" s="250"/>
      <c r="G94" s="250"/>
      <c r="H94" s="250"/>
      <c r="I94" s="250"/>
      <c r="J94" s="250"/>
    </row>
    <row r="95" spans="2:10" ht="15.5">
      <c r="B95" s="250"/>
      <c r="C95" s="250"/>
      <c r="D95" s="250"/>
      <c r="E95" s="250"/>
      <c r="F95" s="250"/>
      <c r="G95" s="250"/>
      <c r="H95" s="250"/>
      <c r="I95" s="250"/>
      <c r="J95" s="250"/>
    </row>
    <row r="96" spans="2:10" ht="15.5">
      <c r="B96" s="250"/>
      <c r="C96" s="250"/>
      <c r="D96" s="250"/>
      <c r="E96" s="250"/>
      <c r="F96" s="250"/>
      <c r="G96" s="250"/>
      <c r="H96" s="250"/>
      <c r="I96" s="250"/>
      <c r="J96" s="250"/>
    </row>
    <row r="97" spans="2:10" ht="15.5">
      <c r="B97" s="250"/>
      <c r="C97" s="250"/>
      <c r="D97" s="250"/>
      <c r="E97" s="250"/>
      <c r="F97" s="250"/>
      <c r="G97" s="250"/>
      <c r="H97" s="250"/>
      <c r="I97" s="250"/>
      <c r="J97" s="250"/>
    </row>
    <row r="98" spans="2:10" ht="15.5">
      <c r="B98" s="250"/>
      <c r="C98" s="250"/>
      <c r="D98" s="250"/>
      <c r="E98" s="250"/>
      <c r="F98" s="250"/>
      <c r="G98" s="250"/>
      <c r="H98" s="250"/>
      <c r="I98" s="250"/>
      <c r="J98" s="250"/>
    </row>
    <row r="99" spans="2:10" ht="15.5">
      <c r="B99" s="250"/>
      <c r="C99" s="250"/>
      <c r="D99" s="250"/>
      <c r="E99" s="250"/>
      <c r="F99" s="250"/>
      <c r="G99" s="250"/>
      <c r="H99" s="250"/>
      <c r="I99" s="250"/>
      <c r="J99" s="250"/>
    </row>
    <row r="100" spans="2:10" ht="15.5">
      <c r="B100" s="250"/>
      <c r="C100" s="250"/>
      <c r="D100" s="250"/>
      <c r="E100" s="250"/>
      <c r="F100" s="250"/>
      <c r="G100" s="250"/>
      <c r="H100" s="250"/>
      <c r="I100" s="250"/>
      <c r="J100" s="250"/>
    </row>
    <row r="101" spans="2:10" ht="15.5">
      <c r="B101" s="250"/>
      <c r="C101" s="250"/>
      <c r="D101" s="250"/>
      <c r="E101" s="250"/>
      <c r="F101" s="250"/>
      <c r="G101" s="250"/>
      <c r="H101" s="250"/>
      <c r="I101" s="250"/>
      <c r="J101" s="250"/>
    </row>
    <row r="102" spans="2:10" ht="15.5">
      <c r="B102" s="250"/>
      <c r="C102" s="250"/>
      <c r="D102" s="250"/>
      <c r="E102" s="250"/>
      <c r="F102" s="250"/>
      <c r="G102" s="250"/>
      <c r="H102" s="250"/>
      <c r="I102" s="250"/>
      <c r="J102" s="250"/>
    </row>
    <row r="103" spans="2:10" ht="15.5">
      <c r="B103" s="250"/>
      <c r="C103" s="250"/>
      <c r="D103" s="250"/>
      <c r="E103" s="250"/>
      <c r="F103" s="250"/>
      <c r="G103" s="250"/>
      <c r="H103" s="250"/>
      <c r="I103" s="250"/>
      <c r="J103" s="250"/>
    </row>
    <row r="104" spans="2:10" ht="15.5">
      <c r="B104" s="250"/>
      <c r="C104" s="250"/>
      <c r="D104" s="250"/>
      <c r="E104" s="250"/>
      <c r="F104" s="250"/>
      <c r="G104" s="250"/>
      <c r="H104" s="250"/>
      <c r="I104" s="250"/>
      <c r="J104" s="250"/>
    </row>
    <row r="105" spans="2:10" ht="15.5">
      <c r="B105" s="250"/>
      <c r="C105" s="250"/>
      <c r="D105" s="250"/>
      <c r="E105" s="250"/>
      <c r="F105" s="250"/>
      <c r="G105" s="250"/>
      <c r="H105" s="250"/>
      <c r="I105" s="250"/>
      <c r="J105" s="250"/>
    </row>
    <row r="106" spans="2:10" ht="15.5">
      <c r="B106" s="250"/>
      <c r="C106" s="250"/>
      <c r="D106" s="250"/>
      <c r="E106" s="250"/>
      <c r="F106" s="250"/>
      <c r="G106" s="250"/>
      <c r="H106" s="250"/>
      <c r="I106" s="250"/>
      <c r="J106" s="250"/>
    </row>
    <row r="107" spans="2:10" ht="15.5">
      <c r="B107" s="250"/>
      <c r="C107" s="250"/>
      <c r="D107" s="250"/>
      <c r="E107" s="250"/>
      <c r="F107" s="250"/>
      <c r="G107" s="250"/>
      <c r="H107" s="250"/>
      <c r="I107" s="250"/>
      <c r="J107" s="250"/>
    </row>
    <row r="108" spans="2:10" ht="15.5">
      <c r="B108" s="250"/>
      <c r="C108" s="250"/>
      <c r="D108" s="250"/>
      <c r="E108" s="250"/>
      <c r="F108" s="250"/>
      <c r="G108" s="250"/>
      <c r="H108" s="250"/>
      <c r="I108" s="250"/>
      <c r="J108" s="250"/>
    </row>
  </sheetData>
  <mergeCells count="3">
    <mergeCell ref="B5:C5"/>
    <mergeCell ref="B2:D2"/>
    <mergeCell ref="B7:E7"/>
  </mergeCells>
  <pageMargins left="0.35433070866141736" right="0.35433070866141736" top="0.59055118110236227" bottom="0.59055118110236227" header="0.51181102362204722" footer="0.11811023622047245"/>
  <pageSetup paperSize="9" scale="74" fitToHeight="100" orientation="landscape" r:id="rId1"/>
  <headerFooter scaleWithDoc="0" alignWithMargins="0">
    <oddFooter>&amp;L&amp;8&amp;D&amp;C&amp;8&amp; Template: &amp;A
&amp;F&amp;R&amp;8&amp;P of &amp;N</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B1:O120"/>
  <sheetViews>
    <sheetView view="pageBreakPreview" topLeftCell="D1" zoomScaleNormal="100" zoomScaleSheetLayoutView="100" workbookViewId="0">
      <selection activeCell="C25" sqref="C25"/>
    </sheetView>
  </sheetViews>
  <sheetFormatPr defaultColWidth="9.1796875" defaultRowHeight="12.5"/>
  <cols>
    <col min="1" max="1" width="11.7265625" style="28" customWidth="1"/>
    <col min="2" max="2" width="19.81640625" style="28" customWidth="1"/>
    <col min="3" max="3" width="52" style="28" bestFit="1" customWidth="1"/>
    <col min="4" max="10" width="15.7265625" style="28" customWidth="1"/>
    <col min="11" max="16384" width="9.1796875" style="28"/>
  </cols>
  <sheetData>
    <row r="1" spans="2:15" ht="20">
      <c r="B1" s="26" t="str">
        <f>[4]Cover!C22</f>
        <v>Endeavour Energy</v>
      </c>
      <c r="C1" s="27"/>
    </row>
    <row r="2" spans="2:15" ht="20">
      <c r="B2" s="666" t="s">
        <v>265</v>
      </c>
      <c r="C2" s="666"/>
      <c r="D2" s="672"/>
    </row>
    <row r="3" spans="2:15" ht="20">
      <c r="B3" s="418" t="str">
        <f>Cover!C26</f>
        <v>2012-13</v>
      </c>
    </row>
    <row r="4" spans="2:15" ht="12.75" customHeight="1">
      <c r="B4" s="266"/>
    </row>
    <row r="5" spans="2:15" ht="56.25" customHeight="1">
      <c r="B5" s="673" t="s">
        <v>264</v>
      </c>
      <c r="C5" s="673"/>
      <c r="D5" s="267"/>
      <c r="E5" s="267"/>
      <c r="F5" s="182"/>
    </row>
    <row r="6" spans="2:15" ht="12.75" customHeight="1">
      <c r="B6" s="266"/>
    </row>
    <row r="7" spans="2:15" ht="12.75" customHeight="1">
      <c r="B7" s="663" t="s">
        <v>263</v>
      </c>
      <c r="C7" s="663"/>
      <c r="D7" s="663"/>
      <c r="E7" s="663"/>
    </row>
    <row r="9" spans="2:15" s="257" customFormat="1" ht="61.5" customHeight="1">
      <c r="B9" s="258" t="s">
        <v>95</v>
      </c>
      <c r="C9" s="193" t="s">
        <v>96</v>
      </c>
      <c r="D9" s="33" t="s">
        <v>246</v>
      </c>
      <c r="E9" s="34" t="s">
        <v>192</v>
      </c>
      <c r="F9" s="246" t="s">
        <v>235</v>
      </c>
      <c r="G9" s="212" t="s">
        <v>190</v>
      </c>
      <c r="H9" s="208" t="s">
        <v>189</v>
      </c>
      <c r="I9" s="34" t="s">
        <v>188</v>
      </c>
      <c r="J9" s="265" t="s">
        <v>187</v>
      </c>
      <c r="K9" s="220"/>
      <c r="N9" s="220"/>
      <c r="O9" s="220"/>
    </row>
    <row r="10" spans="2:15" s="257" customFormat="1" ht="30" customHeight="1">
      <c r="B10" s="258"/>
      <c r="C10" s="193"/>
      <c r="D10" s="264"/>
      <c r="E10" s="263"/>
      <c r="F10" s="263"/>
      <c r="G10" s="209"/>
      <c r="H10" s="208" t="s">
        <v>97</v>
      </c>
      <c r="I10" s="263"/>
      <c r="J10" s="262"/>
      <c r="K10" s="220"/>
      <c r="N10" s="220"/>
      <c r="O10" s="220"/>
    </row>
    <row r="11" spans="2:15" s="220" customFormat="1" ht="14.15" customHeight="1">
      <c r="B11" s="385"/>
      <c r="C11" s="261" t="s">
        <v>262</v>
      </c>
      <c r="D11" s="35" t="s">
        <v>98</v>
      </c>
      <c r="E11" s="35" t="s">
        <v>98</v>
      </c>
      <c r="F11" s="35" t="s">
        <v>98</v>
      </c>
      <c r="G11" s="35" t="s">
        <v>98</v>
      </c>
      <c r="H11" s="35" t="s">
        <v>98</v>
      </c>
      <c r="I11" s="35" t="s">
        <v>98</v>
      </c>
      <c r="J11" s="35" t="s">
        <v>98</v>
      </c>
    </row>
    <row r="12" spans="2:15" s="220" customFormat="1" ht="14.15" customHeight="1">
      <c r="B12" s="350"/>
      <c r="C12" s="254" t="s">
        <v>256</v>
      </c>
      <c r="D12" s="259">
        <v>335046.40000000002</v>
      </c>
      <c r="E12" s="240"/>
      <c r="F12" s="259">
        <v>335046.40000000002</v>
      </c>
      <c r="G12" s="383"/>
      <c r="H12" s="383"/>
      <c r="I12" s="383"/>
      <c r="J12" s="383"/>
    </row>
    <row r="13" spans="2:15" s="220" customFormat="1" ht="14.15" customHeight="1">
      <c r="B13" s="350"/>
      <c r="C13" s="254" t="s">
        <v>261</v>
      </c>
      <c r="D13" s="255">
        <v>0</v>
      </c>
      <c r="E13" s="240"/>
      <c r="F13" s="259">
        <v>0</v>
      </c>
      <c r="G13" s="383"/>
      <c r="H13" s="390"/>
      <c r="I13" s="391"/>
      <c r="J13" s="391"/>
    </row>
    <row r="14" spans="2:15" s="220" customFormat="1" ht="14.15" customHeight="1">
      <c r="B14" s="350"/>
      <c r="C14" s="254" t="s">
        <v>260</v>
      </c>
      <c r="D14" s="255">
        <v>0</v>
      </c>
      <c r="E14" s="240"/>
      <c r="F14" s="259">
        <v>0</v>
      </c>
      <c r="G14" s="383"/>
      <c r="H14" s="390"/>
      <c r="I14" s="391"/>
      <c r="J14" s="391"/>
    </row>
    <row r="15" spans="2:15" s="220" customFormat="1" ht="14.15" customHeight="1">
      <c r="B15" s="350"/>
      <c r="C15" s="254" t="s">
        <v>252</v>
      </c>
      <c r="D15" s="382">
        <f t="shared" ref="D15:J15" si="0">SUM(D12:D14)</f>
        <v>335046.40000000002</v>
      </c>
      <c r="E15" s="382">
        <f t="shared" si="0"/>
        <v>0</v>
      </c>
      <c r="F15" s="382">
        <f t="shared" si="0"/>
        <v>335046.40000000002</v>
      </c>
      <c r="G15" s="382">
        <f t="shared" si="0"/>
        <v>0</v>
      </c>
      <c r="H15" s="382">
        <f t="shared" si="0"/>
        <v>0</v>
      </c>
      <c r="I15" s="382">
        <f t="shared" si="0"/>
        <v>0</v>
      </c>
      <c r="J15" s="382">
        <f t="shared" si="0"/>
        <v>0</v>
      </c>
    </row>
    <row r="16" spans="2:15" s="220" customFormat="1" ht="14.15" customHeight="1">
      <c r="B16" s="350"/>
      <c r="C16" s="261" t="s">
        <v>259</v>
      </c>
      <c r="D16" s="206"/>
      <c r="E16" s="206"/>
      <c r="F16" s="206"/>
      <c r="G16" s="392"/>
      <c r="H16" s="392"/>
      <c r="I16" s="392"/>
      <c r="J16" s="392"/>
    </row>
    <row r="17" spans="2:11" s="220" customFormat="1" ht="14.15" customHeight="1">
      <c r="B17" s="350"/>
      <c r="C17" s="260" t="s">
        <v>256</v>
      </c>
      <c r="D17" s="259">
        <v>916627.68455000001</v>
      </c>
      <c r="E17" s="240"/>
      <c r="F17" s="259">
        <v>916627.68455000001</v>
      </c>
      <c r="G17" s="390"/>
      <c r="H17" s="390"/>
      <c r="I17" s="391"/>
      <c r="J17" s="391"/>
    </row>
    <row r="18" spans="2:11" s="220" customFormat="1" ht="14.15" customHeight="1">
      <c r="B18" s="350"/>
      <c r="C18" s="260" t="s">
        <v>258</v>
      </c>
      <c r="D18" s="255">
        <v>11960.199999999999</v>
      </c>
      <c r="E18" s="240"/>
      <c r="F18" s="259">
        <v>11960.199999999999</v>
      </c>
      <c r="G18" s="390"/>
      <c r="H18" s="390"/>
      <c r="I18" s="391"/>
      <c r="J18" s="391"/>
    </row>
    <row r="19" spans="2:11" s="220" customFormat="1" ht="14.15" customHeight="1">
      <c r="B19" s="350"/>
      <c r="C19" s="260" t="s">
        <v>100</v>
      </c>
      <c r="D19" s="259">
        <v>-248.5</v>
      </c>
      <c r="E19" s="240"/>
      <c r="F19" s="259">
        <v>-248.5</v>
      </c>
      <c r="G19" s="390"/>
      <c r="H19" s="390"/>
      <c r="I19" s="391"/>
      <c r="J19" s="391"/>
    </row>
    <row r="20" spans="2:11" s="220" customFormat="1" ht="14.15" customHeight="1">
      <c r="B20" s="350"/>
      <c r="C20" s="260" t="s">
        <v>252</v>
      </c>
      <c r="D20" s="382">
        <f t="shared" ref="D20:J20" si="1">SUM(D17:D19)</f>
        <v>928339.38454999996</v>
      </c>
      <c r="E20" s="382">
        <f t="shared" si="1"/>
        <v>0</v>
      </c>
      <c r="F20" s="382">
        <f t="shared" si="1"/>
        <v>928339.38454999996</v>
      </c>
      <c r="G20" s="382">
        <f t="shared" si="1"/>
        <v>0</v>
      </c>
      <c r="H20" s="382">
        <f t="shared" si="1"/>
        <v>0</v>
      </c>
      <c r="I20" s="382">
        <f t="shared" si="1"/>
        <v>0</v>
      </c>
      <c r="J20" s="382">
        <f t="shared" si="1"/>
        <v>0</v>
      </c>
    </row>
    <row r="21" spans="2:11" s="220" customFormat="1" ht="14.15" customHeight="1">
      <c r="B21" s="350"/>
      <c r="C21" s="256" t="s">
        <v>257</v>
      </c>
      <c r="D21" s="206"/>
      <c r="E21" s="206"/>
      <c r="F21" s="206"/>
      <c r="G21" s="392"/>
      <c r="H21" s="392"/>
      <c r="I21" s="392"/>
      <c r="J21" s="392"/>
    </row>
    <row r="22" spans="2:11" s="220" customFormat="1" ht="14.15" customHeight="1">
      <c r="B22" s="350"/>
      <c r="C22" s="254" t="s">
        <v>256</v>
      </c>
      <c r="D22" s="259">
        <v>199098.7</v>
      </c>
      <c r="E22" s="240"/>
      <c r="F22" s="259">
        <v>199098.7</v>
      </c>
      <c r="G22" s="383"/>
      <c r="H22" s="383"/>
      <c r="I22" s="393"/>
      <c r="J22" s="393"/>
    </row>
    <row r="23" spans="2:11" s="220" customFormat="1" ht="14.15" customHeight="1">
      <c r="B23" s="350"/>
      <c r="C23" s="254" t="s">
        <v>255</v>
      </c>
      <c r="D23" s="255">
        <v>306575</v>
      </c>
      <c r="E23" s="240"/>
      <c r="F23" s="259">
        <v>306575</v>
      </c>
      <c r="G23" s="383"/>
      <c r="H23" s="383"/>
      <c r="I23" s="393"/>
      <c r="J23" s="393"/>
    </row>
    <row r="24" spans="2:11" s="220" customFormat="1" ht="14.15" customHeight="1">
      <c r="B24" s="384"/>
      <c r="C24" s="254" t="s">
        <v>254</v>
      </c>
      <c r="D24" s="259">
        <v>26418.7</v>
      </c>
      <c r="E24" s="240"/>
      <c r="F24" s="259">
        <v>26418.7</v>
      </c>
      <c r="G24" s="383"/>
      <c r="H24" s="383"/>
      <c r="I24" s="393"/>
      <c r="J24" s="393"/>
    </row>
    <row r="25" spans="2:11" s="220" customFormat="1" ht="14.15" customHeight="1">
      <c r="B25" s="384"/>
      <c r="C25" s="254" t="s">
        <v>253</v>
      </c>
      <c r="D25" s="255">
        <v>-209452</v>
      </c>
      <c r="E25" s="240"/>
      <c r="F25" s="259">
        <v>-209452</v>
      </c>
      <c r="G25" s="383"/>
      <c r="H25" s="383"/>
      <c r="I25" s="393"/>
      <c r="J25" s="393"/>
    </row>
    <row r="26" spans="2:11" s="544" customFormat="1" ht="14.15" customHeight="1">
      <c r="B26" s="545"/>
      <c r="C26" s="546" t="s">
        <v>100</v>
      </c>
      <c r="D26" s="547">
        <v>248.5</v>
      </c>
      <c r="E26" s="543"/>
      <c r="F26" s="259">
        <v>248.5</v>
      </c>
      <c r="G26" s="548"/>
      <c r="H26" s="548"/>
      <c r="I26" s="393"/>
      <c r="J26" s="393"/>
    </row>
    <row r="27" spans="2:11" s="220" customFormat="1" ht="14.15" customHeight="1">
      <c r="B27" s="384"/>
      <c r="C27" s="254" t="s">
        <v>252</v>
      </c>
      <c r="D27" s="382">
        <f>SUM(D22:D26)</f>
        <v>322888.90000000002</v>
      </c>
      <c r="E27" s="382">
        <f t="shared" ref="E27:J27" si="2">SUM(E22:E25)</f>
        <v>0</v>
      </c>
      <c r="F27" s="382">
        <f>SUM(F22:F26)</f>
        <v>322888.90000000002</v>
      </c>
      <c r="G27" s="382">
        <f t="shared" si="2"/>
        <v>0</v>
      </c>
      <c r="H27" s="382">
        <f t="shared" si="2"/>
        <v>0</v>
      </c>
      <c r="I27" s="382">
        <f t="shared" si="2"/>
        <v>0</v>
      </c>
      <c r="J27" s="382">
        <f t="shared" si="2"/>
        <v>0</v>
      </c>
    </row>
    <row r="28" spans="2:11" s="220" customFormat="1" ht="14.15" customHeight="1">
      <c r="K28" s="28"/>
    </row>
    <row r="29" spans="2:11" ht="15" customHeight="1">
      <c r="B29" s="386" t="s">
        <v>251</v>
      </c>
      <c r="C29" s="387"/>
    </row>
    <row r="30" spans="2:11" ht="15" customHeight="1">
      <c r="B30" s="388" t="s">
        <v>250</v>
      </c>
      <c r="C30" s="389"/>
    </row>
    <row r="31" spans="2:11">
      <c r="B31" s="220"/>
      <c r="C31" s="220"/>
      <c r="D31" s="220"/>
      <c r="E31" s="220"/>
      <c r="F31" s="220"/>
      <c r="G31" s="220"/>
      <c r="H31" s="220"/>
      <c r="I31" s="220"/>
      <c r="J31" s="220"/>
    </row>
    <row r="32" spans="2:11">
      <c r="B32" s="220"/>
      <c r="C32" s="220"/>
      <c r="D32" s="220"/>
      <c r="E32" s="220"/>
      <c r="F32" s="220"/>
      <c r="G32" s="220"/>
      <c r="H32" s="220"/>
      <c r="I32" s="220"/>
      <c r="J32" s="220"/>
    </row>
    <row r="33" spans="2:10">
      <c r="B33" s="220"/>
      <c r="C33" s="220"/>
      <c r="D33" s="220"/>
      <c r="E33" s="220"/>
      <c r="F33" s="220"/>
      <c r="G33" s="220"/>
      <c r="H33" s="220"/>
      <c r="I33" s="220"/>
      <c r="J33" s="220"/>
    </row>
    <row r="34" spans="2:10">
      <c r="B34" s="220"/>
      <c r="C34" s="220"/>
      <c r="D34" s="220"/>
      <c r="E34" s="220"/>
      <c r="F34" s="220"/>
      <c r="G34" s="220"/>
      <c r="H34" s="220"/>
      <c r="I34" s="220"/>
      <c r="J34" s="220"/>
    </row>
    <row r="35" spans="2:10">
      <c r="B35" s="220"/>
      <c r="C35" s="220"/>
      <c r="D35" s="220"/>
      <c r="E35" s="220"/>
      <c r="F35" s="220"/>
      <c r="G35" s="220"/>
      <c r="H35" s="220"/>
      <c r="I35" s="220"/>
      <c r="J35" s="220"/>
    </row>
    <row r="36" spans="2:10">
      <c r="B36" s="220"/>
      <c r="C36" s="220"/>
      <c r="D36" s="220"/>
      <c r="E36" s="220"/>
      <c r="F36" s="220"/>
      <c r="G36" s="220"/>
      <c r="H36" s="220"/>
      <c r="I36" s="220"/>
      <c r="J36" s="220"/>
    </row>
    <row r="37" spans="2:10">
      <c r="B37" s="220"/>
      <c r="C37" s="220"/>
      <c r="D37" s="220"/>
      <c r="E37" s="220"/>
      <c r="F37" s="220"/>
      <c r="G37" s="220"/>
      <c r="H37" s="220"/>
      <c r="I37" s="220"/>
      <c r="J37" s="220"/>
    </row>
    <row r="38" spans="2:10">
      <c r="B38" s="220"/>
      <c r="C38" s="220"/>
      <c r="D38" s="220"/>
      <c r="E38" s="220"/>
      <c r="F38" s="220"/>
      <c r="G38" s="220"/>
      <c r="H38" s="220"/>
      <c r="I38" s="220"/>
      <c r="J38" s="220"/>
    </row>
    <row r="39" spans="2:10">
      <c r="B39" s="220"/>
      <c r="C39" s="220"/>
      <c r="D39" s="220"/>
      <c r="E39" s="220"/>
      <c r="F39" s="220"/>
      <c r="G39" s="220"/>
      <c r="H39" s="220"/>
      <c r="I39" s="220"/>
      <c r="J39" s="220"/>
    </row>
    <row r="40" spans="2:10">
      <c r="B40" s="220"/>
      <c r="C40" s="220"/>
      <c r="D40" s="220"/>
      <c r="E40" s="220"/>
      <c r="F40" s="220"/>
      <c r="G40" s="220"/>
      <c r="H40" s="220"/>
      <c r="I40" s="220"/>
      <c r="J40" s="220"/>
    </row>
    <row r="41" spans="2:10">
      <c r="B41" s="220"/>
      <c r="C41" s="220"/>
      <c r="D41" s="220"/>
      <c r="E41" s="220"/>
      <c r="F41" s="220"/>
      <c r="G41" s="220"/>
      <c r="H41" s="220"/>
      <c r="I41" s="220"/>
      <c r="J41" s="220"/>
    </row>
    <row r="42" spans="2:10" ht="15.5">
      <c r="B42" s="250"/>
      <c r="C42" s="250"/>
      <c r="D42" s="250"/>
      <c r="E42" s="250"/>
      <c r="F42" s="250"/>
      <c r="G42" s="250"/>
      <c r="H42" s="250"/>
      <c r="I42" s="250"/>
      <c r="J42" s="250"/>
    </row>
    <row r="43" spans="2:10" ht="15.5">
      <c r="B43" s="250"/>
      <c r="C43" s="250"/>
      <c r="D43" s="250"/>
      <c r="E43" s="250"/>
      <c r="F43" s="250"/>
      <c r="G43" s="250"/>
      <c r="H43" s="250"/>
      <c r="I43" s="250"/>
      <c r="J43" s="250"/>
    </row>
    <row r="44" spans="2:10" ht="15.5">
      <c r="B44" s="250"/>
      <c r="C44" s="250"/>
      <c r="D44" s="250"/>
      <c r="E44" s="250"/>
      <c r="F44" s="250"/>
      <c r="G44" s="250"/>
      <c r="H44" s="250"/>
      <c r="I44" s="250"/>
      <c r="J44" s="250"/>
    </row>
    <row r="45" spans="2:10" ht="15.5">
      <c r="B45" s="250"/>
      <c r="C45" s="250"/>
      <c r="D45" s="250"/>
      <c r="E45" s="250"/>
      <c r="F45" s="250"/>
      <c r="G45" s="250"/>
      <c r="H45" s="250"/>
      <c r="I45" s="250"/>
      <c r="J45" s="250"/>
    </row>
    <row r="46" spans="2:10" ht="15.5">
      <c r="B46" s="250"/>
      <c r="C46" s="250"/>
      <c r="D46" s="250"/>
      <c r="E46" s="250"/>
      <c r="F46" s="250"/>
      <c r="G46" s="250"/>
      <c r="H46" s="250"/>
      <c r="I46" s="250"/>
      <c r="J46" s="250"/>
    </row>
    <row r="47" spans="2:10" ht="15.5">
      <c r="B47" s="250"/>
      <c r="C47" s="250"/>
      <c r="D47" s="250"/>
      <c r="E47" s="250"/>
      <c r="F47" s="250"/>
      <c r="G47" s="250"/>
      <c r="H47" s="250"/>
      <c r="I47" s="250"/>
      <c r="J47" s="250"/>
    </row>
    <row r="48" spans="2:10" ht="15.5">
      <c r="B48" s="250"/>
      <c r="C48" s="250"/>
      <c r="D48" s="250"/>
      <c r="E48" s="250"/>
      <c r="F48" s="250"/>
      <c r="G48" s="250"/>
      <c r="H48" s="250"/>
      <c r="I48" s="250"/>
      <c r="J48" s="250"/>
    </row>
    <row r="49" spans="2:10" ht="15.5">
      <c r="B49" s="250"/>
      <c r="C49" s="250"/>
      <c r="D49" s="250"/>
      <c r="E49" s="250"/>
      <c r="F49" s="250"/>
      <c r="G49" s="250"/>
      <c r="H49" s="250"/>
      <c r="I49" s="250"/>
      <c r="J49" s="250"/>
    </row>
    <row r="50" spans="2:10" ht="15.5">
      <c r="B50" s="250"/>
      <c r="C50" s="250"/>
      <c r="D50" s="250"/>
      <c r="E50" s="250"/>
      <c r="F50" s="250"/>
      <c r="G50" s="250"/>
      <c r="H50" s="250"/>
      <c r="I50" s="250"/>
      <c r="J50" s="250"/>
    </row>
    <row r="51" spans="2:10" ht="15.5">
      <c r="B51" s="250"/>
      <c r="C51" s="250"/>
      <c r="D51" s="250"/>
      <c r="E51" s="250"/>
      <c r="F51" s="250"/>
      <c r="G51" s="250"/>
      <c r="H51" s="250"/>
      <c r="I51" s="250"/>
      <c r="J51" s="250"/>
    </row>
    <row r="52" spans="2:10" ht="15.5">
      <c r="B52" s="250"/>
      <c r="C52" s="250"/>
      <c r="D52" s="250"/>
      <c r="E52" s="250"/>
      <c r="F52" s="250"/>
      <c r="G52" s="250"/>
      <c r="H52" s="250"/>
      <c r="I52" s="250"/>
      <c r="J52" s="250"/>
    </row>
    <row r="53" spans="2:10" ht="15.5">
      <c r="B53" s="250"/>
      <c r="C53" s="250"/>
      <c r="D53" s="250"/>
      <c r="E53" s="250"/>
      <c r="F53" s="250"/>
      <c r="G53" s="250"/>
      <c r="H53" s="250"/>
      <c r="I53" s="250"/>
      <c r="J53" s="250"/>
    </row>
    <row r="54" spans="2:10" ht="15.5">
      <c r="B54" s="250"/>
      <c r="C54" s="250"/>
      <c r="D54" s="250"/>
      <c r="E54" s="250"/>
      <c r="F54" s="250"/>
      <c r="G54" s="250"/>
      <c r="H54" s="250"/>
      <c r="I54" s="250"/>
      <c r="J54" s="250"/>
    </row>
    <row r="55" spans="2:10" ht="15.5">
      <c r="B55" s="250"/>
      <c r="C55" s="250"/>
      <c r="D55" s="250"/>
      <c r="E55" s="250"/>
      <c r="F55" s="250"/>
      <c r="G55" s="250"/>
      <c r="H55" s="250"/>
      <c r="I55" s="250"/>
      <c r="J55" s="250"/>
    </row>
    <row r="56" spans="2:10" ht="15.5">
      <c r="B56" s="250"/>
      <c r="C56" s="250"/>
      <c r="D56" s="250"/>
      <c r="E56" s="250"/>
      <c r="F56" s="250"/>
      <c r="G56" s="250"/>
      <c r="H56" s="250"/>
      <c r="I56" s="250"/>
      <c r="J56" s="250"/>
    </row>
    <row r="57" spans="2:10" ht="15.5">
      <c r="B57" s="250"/>
      <c r="C57" s="250"/>
      <c r="D57" s="250"/>
      <c r="E57" s="250"/>
      <c r="F57" s="250"/>
      <c r="G57" s="250"/>
      <c r="H57" s="250"/>
      <c r="I57" s="250"/>
      <c r="J57" s="250"/>
    </row>
    <row r="58" spans="2:10" ht="15.5">
      <c r="B58" s="250"/>
      <c r="C58" s="250"/>
      <c r="D58" s="250"/>
      <c r="E58" s="250"/>
      <c r="F58" s="250"/>
      <c r="G58" s="250"/>
      <c r="H58" s="250"/>
      <c r="I58" s="250"/>
      <c r="J58" s="250"/>
    </row>
    <row r="59" spans="2:10" ht="15.5">
      <c r="B59" s="250"/>
      <c r="C59" s="250"/>
      <c r="D59" s="250"/>
      <c r="E59" s="250"/>
      <c r="F59" s="250"/>
      <c r="G59" s="250"/>
      <c r="H59" s="250"/>
      <c r="I59" s="250"/>
      <c r="J59" s="250"/>
    </row>
    <row r="60" spans="2:10" ht="15.5">
      <c r="B60" s="250"/>
      <c r="C60" s="250"/>
      <c r="D60" s="250"/>
      <c r="E60" s="250"/>
      <c r="F60" s="250"/>
      <c r="G60" s="250"/>
      <c r="H60" s="250"/>
      <c r="I60" s="250"/>
      <c r="J60" s="250"/>
    </row>
    <row r="61" spans="2:10" ht="15.5">
      <c r="B61" s="250"/>
      <c r="C61" s="250"/>
      <c r="D61" s="250"/>
      <c r="E61" s="250"/>
      <c r="F61" s="250"/>
      <c r="G61" s="250"/>
      <c r="H61" s="250"/>
      <c r="I61" s="250"/>
      <c r="J61" s="250"/>
    </row>
    <row r="62" spans="2:10" ht="15.5">
      <c r="B62" s="250"/>
      <c r="C62" s="250"/>
      <c r="D62" s="250"/>
      <c r="E62" s="250"/>
      <c r="F62" s="250"/>
      <c r="G62" s="250"/>
      <c r="H62" s="250"/>
      <c r="I62" s="250"/>
      <c r="J62" s="250"/>
    </row>
    <row r="63" spans="2:10" ht="15.5">
      <c r="B63" s="250"/>
      <c r="C63" s="250"/>
      <c r="D63" s="250"/>
      <c r="E63" s="250"/>
      <c r="F63" s="250"/>
      <c r="G63" s="250"/>
      <c r="H63" s="250"/>
      <c r="I63" s="250"/>
      <c r="J63" s="250"/>
    </row>
    <row r="64" spans="2:10" ht="15.5">
      <c r="B64" s="250"/>
      <c r="C64" s="250"/>
      <c r="D64" s="250"/>
      <c r="E64" s="250"/>
      <c r="F64" s="250"/>
      <c r="G64" s="250"/>
      <c r="H64" s="250"/>
      <c r="I64" s="250"/>
      <c r="J64" s="250"/>
    </row>
    <row r="65" spans="2:10" ht="15.5">
      <c r="B65" s="250"/>
      <c r="C65" s="250"/>
      <c r="D65" s="250"/>
      <c r="E65" s="250"/>
      <c r="F65" s="250"/>
      <c r="G65" s="250"/>
      <c r="H65" s="250"/>
      <c r="I65" s="250"/>
      <c r="J65" s="250"/>
    </row>
    <row r="66" spans="2:10" ht="15.5">
      <c r="B66" s="250"/>
      <c r="C66" s="250"/>
      <c r="D66" s="250"/>
      <c r="E66" s="250"/>
      <c r="F66" s="250"/>
      <c r="G66" s="250"/>
      <c r="H66" s="250"/>
      <c r="I66" s="250"/>
      <c r="J66" s="250"/>
    </row>
    <row r="67" spans="2:10" ht="15.5">
      <c r="B67" s="250"/>
      <c r="C67" s="250"/>
      <c r="D67" s="250"/>
      <c r="E67" s="250"/>
      <c r="F67" s="250"/>
      <c r="G67" s="250"/>
      <c r="H67" s="250"/>
      <c r="I67" s="250"/>
      <c r="J67" s="250"/>
    </row>
    <row r="68" spans="2:10" ht="15.5">
      <c r="B68" s="250"/>
      <c r="C68" s="250"/>
      <c r="D68" s="250"/>
      <c r="E68" s="250"/>
      <c r="F68" s="250"/>
      <c r="G68" s="250"/>
      <c r="H68" s="250"/>
      <c r="I68" s="250"/>
      <c r="J68" s="250"/>
    </row>
    <row r="69" spans="2:10" ht="15.5">
      <c r="B69" s="250"/>
      <c r="C69" s="250"/>
      <c r="D69" s="250"/>
      <c r="E69" s="250"/>
      <c r="F69" s="250"/>
      <c r="G69" s="250"/>
      <c r="H69" s="250"/>
      <c r="I69" s="250"/>
      <c r="J69" s="250"/>
    </row>
    <row r="70" spans="2:10" ht="15.5">
      <c r="B70" s="250"/>
      <c r="C70" s="250"/>
      <c r="D70" s="250"/>
      <c r="E70" s="250"/>
      <c r="F70" s="250"/>
      <c r="G70" s="250"/>
      <c r="H70" s="250"/>
      <c r="I70" s="250"/>
      <c r="J70" s="250"/>
    </row>
    <row r="71" spans="2:10" ht="15.5">
      <c r="B71" s="250"/>
      <c r="C71" s="250"/>
      <c r="D71" s="250"/>
      <c r="E71" s="250"/>
      <c r="F71" s="250"/>
      <c r="G71" s="250"/>
      <c r="H71" s="250"/>
      <c r="I71" s="250"/>
      <c r="J71" s="250"/>
    </row>
    <row r="72" spans="2:10" ht="15.5">
      <c r="B72" s="250"/>
      <c r="C72" s="250"/>
      <c r="D72" s="250"/>
      <c r="E72" s="250"/>
      <c r="F72" s="250"/>
      <c r="G72" s="250"/>
      <c r="H72" s="250"/>
      <c r="I72" s="250"/>
      <c r="J72" s="250"/>
    </row>
    <row r="73" spans="2:10" ht="15.5">
      <c r="B73" s="250"/>
      <c r="C73" s="250"/>
      <c r="D73" s="250"/>
      <c r="E73" s="250"/>
      <c r="F73" s="250"/>
      <c r="G73" s="250"/>
      <c r="H73" s="250"/>
      <c r="I73" s="250"/>
      <c r="J73" s="250"/>
    </row>
    <row r="74" spans="2:10" ht="15.5">
      <c r="B74" s="250"/>
      <c r="C74" s="250"/>
      <c r="D74" s="250"/>
      <c r="E74" s="250"/>
      <c r="F74" s="250"/>
      <c r="G74" s="250"/>
      <c r="H74" s="250"/>
      <c r="I74" s="250"/>
      <c r="J74" s="250"/>
    </row>
    <row r="75" spans="2:10" ht="15.5">
      <c r="B75" s="250"/>
      <c r="C75" s="250"/>
      <c r="D75" s="250"/>
      <c r="E75" s="250"/>
      <c r="F75" s="250"/>
      <c r="G75" s="250"/>
      <c r="H75" s="250"/>
      <c r="I75" s="250"/>
      <c r="J75" s="250"/>
    </row>
    <row r="76" spans="2:10" ht="15.5">
      <c r="B76" s="250"/>
      <c r="C76" s="250"/>
      <c r="D76" s="250"/>
      <c r="E76" s="250"/>
      <c r="F76" s="250"/>
      <c r="G76" s="250"/>
      <c r="H76" s="250"/>
      <c r="I76" s="250"/>
      <c r="J76" s="250"/>
    </row>
    <row r="77" spans="2:10" ht="15.5">
      <c r="B77" s="250"/>
      <c r="C77" s="250"/>
      <c r="D77" s="250"/>
      <c r="E77" s="250"/>
      <c r="F77" s="250"/>
      <c r="G77" s="250"/>
      <c r="H77" s="250"/>
      <c r="I77" s="250"/>
      <c r="J77" s="250"/>
    </row>
    <row r="78" spans="2:10" ht="15.5">
      <c r="B78" s="250"/>
      <c r="C78" s="250"/>
      <c r="D78" s="250"/>
      <c r="E78" s="250"/>
      <c r="F78" s="250"/>
      <c r="G78" s="250"/>
      <c r="H78" s="250"/>
      <c r="I78" s="250"/>
      <c r="J78" s="250"/>
    </row>
    <row r="79" spans="2:10" ht="15.5">
      <c r="B79" s="250"/>
      <c r="C79" s="250"/>
      <c r="D79" s="250"/>
      <c r="E79" s="250"/>
      <c r="F79" s="250"/>
      <c r="G79" s="250"/>
      <c r="H79" s="250"/>
      <c r="I79" s="250"/>
      <c r="J79" s="250"/>
    </row>
    <row r="80" spans="2:10" ht="15.5">
      <c r="B80" s="250"/>
      <c r="C80" s="250"/>
      <c r="D80" s="250"/>
      <c r="E80" s="250"/>
      <c r="F80" s="250"/>
      <c r="G80" s="250"/>
      <c r="H80" s="250"/>
      <c r="I80" s="250"/>
      <c r="J80" s="250"/>
    </row>
    <row r="81" spans="2:10" ht="15.5">
      <c r="B81" s="250"/>
      <c r="C81" s="250"/>
      <c r="D81" s="250"/>
      <c r="E81" s="250"/>
      <c r="F81" s="250"/>
      <c r="G81" s="250"/>
      <c r="H81" s="250"/>
      <c r="I81" s="250"/>
      <c r="J81" s="250"/>
    </row>
    <row r="82" spans="2:10" ht="15.5">
      <c r="B82" s="250"/>
      <c r="C82" s="250"/>
      <c r="D82" s="250"/>
      <c r="E82" s="250"/>
      <c r="F82" s="250"/>
      <c r="G82" s="250"/>
      <c r="H82" s="250"/>
      <c r="I82" s="250"/>
      <c r="J82" s="250"/>
    </row>
    <row r="83" spans="2:10" ht="15.5">
      <c r="B83" s="250"/>
      <c r="C83" s="250"/>
      <c r="D83" s="250"/>
      <c r="E83" s="250"/>
      <c r="F83" s="250"/>
      <c r="G83" s="250"/>
      <c r="H83" s="250"/>
      <c r="I83" s="250"/>
      <c r="J83" s="250"/>
    </row>
    <row r="84" spans="2:10" ht="15.5">
      <c r="B84" s="250"/>
      <c r="C84" s="250"/>
      <c r="D84" s="250"/>
      <c r="E84" s="250"/>
      <c r="F84" s="250"/>
      <c r="G84" s="250"/>
      <c r="H84" s="250"/>
      <c r="I84" s="250"/>
      <c r="J84" s="250"/>
    </row>
    <row r="85" spans="2:10" ht="15.5">
      <c r="B85" s="250"/>
      <c r="C85" s="250"/>
      <c r="D85" s="250"/>
      <c r="E85" s="250"/>
      <c r="F85" s="250"/>
      <c r="G85" s="250"/>
      <c r="H85" s="250"/>
      <c r="I85" s="250"/>
      <c r="J85" s="250"/>
    </row>
    <row r="86" spans="2:10" ht="15.5">
      <c r="B86" s="250"/>
      <c r="C86" s="250"/>
      <c r="D86" s="250"/>
      <c r="E86" s="250"/>
      <c r="F86" s="250"/>
      <c r="G86" s="250"/>
      <c r="H86" s="250"/>
      <c r="I86" s="250"/>
      <c r="J86" s="250"/>
    </row>
    <row r="87" spans="2:10" ht="15.5">
      <c r="B87" s="250"/>
      <c r="C87" s="250"/>
      <c r="D87" s="250"/>
      <c r="E87" s="250"/>
      <c r="F87" s="250"/>
      <c r="G87" s="250"/>
      <c r="H87" s="250"/>
      <c r="I87" s="250"/>
      <c r="J87" s="250"/>
    </row>
    <row r="88" spans="2:10" ht="15.5">
      <c r="B88" s="250"/>
      <c r="C88" s="250"/>
      <c r="D88" s="250"/>
      <c r="E88" s="250"/>
      <c r="F88" s="250"/>
      <c r="G88" s="250"/>
      <c r="H88" s="250"/>
      <c r="I88" s="250"/>
      <c r="J88" s="250"/>
    </row>
    <row r="89" spans="2:10" ht="15.5">
      <c r="B89" s="250"/>
      <c r="C89" s="250"/>
      <c r="D89" s="250"/>
      <c r="E89" s="250"/>
      <c r="F89" s="250"/>
      <c r="G89" s="250"/>
      <c r="H89" s="250"/>
      <c r="I89" s="250"/>
      <c r="J89" s="250"/>
    </row>
    <row r="90" spans="2:10" ht="15.5">
      <c r="B90" s="250"/>
      <c r="C90" s="250"/>
      <c r="D90" s="250"/>
      <c r="E90" s="250"/>
      <c r="F90" s="250"/>
      <c r="G90" s="250"/>
      <c r="H90" s="250"/>
      <c r="I90" s="250"/>
      <c r="J90" s="250"/>
    </row>
    <row r="91" spans="2:10" ht="15.5">
      <c r="B91" s="250"/>
      <c r="C91" s="250"/>
      <c r="D91" s="250"/>
      <c r="E91" s="250"/>
      <c r="F91" s="250"/>
      <c r="G91" s="250"/>
      <c r="H91" s="250"/>
      <c r="I91" s="250"/>
      <c r="J91" s="250"/>
    </row>
    <row r="92" spans="2:10" ht="15.5">
      <c r="B92" s="250"/>
      <c r="C92" s="250"/>
      <c r="D92" s="250"/>
      <c r="E92" s="250"/>
      <c r="F92" s="250"/>
      <c r="G92" s="250"/>
      <c r="H92" s="250"/>
      <c r="I92" s="250"/>
      <c r="J92" s="250"/>
    </row>
    <row r="93" spans="2:10" ht="15.5">
      <c r="B93" s="250"/>
      <c r="C93" s="250"/>
      <c r="D93" s="250"/>
      <c r="E93" s="250"/>
      <c r="F93" s="250"/>
      <c r="G93" s="250"/>
      <c r="H93" s="250"/>
      <c r="I93" s="250"/>
      <c r="J93" s="250"/>
    </row>
    <row r="94" spans="2:10" ht="15.5">
      <c r="B94" s="250"/>
      <c r="C94" s="250"/>
      <c r="D94" s="250"/>
      <c r="E94" s="250"/>
      <c r="F94" s="250"/>
      <c r="G94" s="250"/>
      <c r="H94" s="250"/>
      <c r="I94" s="250"/>
      <c r="J94" s="250"/>
    </row>
    <row r="95" spans="2:10" ht="15.5">
      <c r="B95" s="250"/>
      <c r="C95" s="250"/>
      <c r="D95" s="250"/>
      <c r="E95" s="250"/>
      <c r="F95" s="250"/>
      <c r="G95" s="250"/>
      <c r="H95" s="250"/>
      <c r="I95" s="250"/>
      <c r="J95" s="250"/>
    </row>
    <row r="96" spans="2:10" ht="15.5">
      <c r="B96" s="250"/>
      <c r="C96" s="250"/>
      <c r="D96" s="250"/>
      <c r="E96" s="250"/>
      <c r="F96" s="250"/>
      <c r="G96" s="250"/>
      <c r="H96" s="250"/>
      <c r="I96" s="250"/>
      <c r="J96" s="250"/>
    </row>
    <row r="97" spans="2:10" ht="15.5">
      <c r="B97" s="250"/>
      <c r="C97" s="250"/>
      <c r="D97" s="250"/>
      <c r="E97" s="250"/>
      <c r="F97" s="250"/>
      <c r="G97" s="250"/>
      <c r="H97" s="250"/>
      <c r="I97" s="250"/>
      <c r="J97" s="250"/>
    </row>
    <row r="98" spans="2:10" ht="15.5">
      <c r="B98" s="250"/>
      <c r="C98" s="250"/>
      <c r="D98" s="250"/>
      <c r="E98" s="250"/>
      <c r="F98" s="250"/>
      <c r="G98" s="250"/>
      <c r="H98" s="250"/>
      <c r="I98" s="250"/>
      <c r="J98" s="250"/>
    </row>
    <row r="99" spans="2:10" ht="15.5">
      <c r="B99" s="250"/>
      <c r="C99" s="250"/>
      <c r="D99" s="250"/>
      <c r="E99" s="250"/>
      <c r="F99" s="250"/>
      <c r="G99" s="250"/>
      <c r="H99" s="250"/>
      <c r="I99" s="250"/>
      <c r="J99" s="250"/>
    </row>
    <row r="100" spans="2:10" ht="15.5">
      <c r="B100" s="250"/>
      <c r="C100" s="250"/>
      <c r="D100" s="250"/>
      <c r="E100" s="250"/>
      <c r="F100" s="250"/>
      <c r="G100" s="250"/>
      <c r="H100" s="250"/>
      <c r="I100" s="250"/>
      <c r="J100" s="250"/>
    </row>
    <row r="101" spans="2:10" ht="15.5">
      <c r="B101" s="250"/>
      <c r="C101" s="250"/>
      <c r="D101" s="250"/>
      <c r="E101" s="250"/>
      <c r="F101" s="250"/>
      <c r="G101" s="250"/>
      <c r="H101" s="250"/>
      <c r="I101" s="250"/>
      <c r="J101" s="250"/>
    </row>
    <row r="102" spans="2:10" ht="15.5">
      <c r="B102" s="250"/>
      <c r="C102" s="250"/>
      <c r="D102" s="250"/>
      <c r="E102" s="250"/>
      <c r="F102" s="250"/>
      <c r="G102" s="250"/>
      <c r="H102" s="250"/>
      <c r="I102" s="250"/>
      <c r="J102" s="250"/>
    </row>
    <row r="103" spans="2:10" ht="15.5">
      <c r="B103" s="250"/>
      <c r="C103" s="250"/>
      <c r="D103" s="250"/>
      <c r="E103" s="250"/>
      <c r="F103" s="250"/>
      <c r="G103" s="250"/>
      <c r="H103" s="250"/>
      <c r="I103" s="250"/>
      <c r="J103" s="250"/>
    </row>
    <row r="104" spans="2:10" ht="15.5">
      <c r="B104" s="250"/>
      <c r="C104" s="250"/>
      <c r="D104" s="250"/>
      <c r="E104" s="250"/>
      <c r="F104" s="250"/>
      <c r="G104" s="250"/>
      <c r="H104" s="250"/>
      <c r="I104" s="250"/>
      <c r="J104" s="250"/>
    </row>
    <row r="105" spans="2:10" ht="15.5">
      <c r="B105" s="250"/>
      <c r="C105" s="250"/>
      <c r="D105" s="250"/>
      <c r="E105" s="250"/>
      <c r="F105" s="250"/>
      <c r="G105" s="250"/>
      <c r="H105" s="250"/>
      <c r="I105" s="250"/>
      <c r="J105" s="250"/>
    </row>
    <row r="106" spans="2:10" ht="15.5">
      <c r="B106" s="250"/>
      <c r="C106" s="250"/>
      <c r="D106" s="250"/>
      <c r="E106" s="250"/>
      <c r="F106" s="250"/>
      <c r="G106" s="250"/>
      <c r="H106" s="250"/>
      <c r="I106" s="250"/>
      <c r="J106" s="250"/>
    </row>
    <row r="107" spans="2:10" ht="15.5">
      <c r="B107" s="250"/>
      <c r="C107" s="250"/>
      <c r="D107" s="250"/>
      <c r="E107" s="250"/>
      <c r="F107" s="250"/>
      <c r="G107" s="250"/>
      <c r="H107" s="250"/>
      <c r="I107" s="250"/>
      <c r="J107" s="250"/>
    </row>
    <row r="108" spans="2:10" ht="15.5">
      <c r="B108" s="250"/>
      <c r="C108" s="250"/>
      <c r="D108" s="250"/>
      <c r="E108" s="250"/>
      <c r="F108" s="250"/>
      <c r="G108" s="250"/>
      <c r="H108" s="250"/>
      <c r="I108" s="250"/>
      <c r="J108" s="250"/>
    </row>
    <row r="109" spans="2:10" ht="15.5">
      <c r="B109" s="250"/>
      <c r="C109" s="250"/>
      <c r="D109" s="250"/>
      <c r="E109" s="250"/>
      <c r="F109" s="250"/>
      <c r="G109" s="250"/>
      <c r="H109" s="250"/>
      <c r="I109" s="250"/>
      <c r="J109" s="250"/>
    </row>
    <row r="110" spans="2:10" ht="15.5">
      <c r="B110" s="250"/>
      <c r="C110" s="250"/>
      <c r="D110" s="250"/>
      <c r="E110" s="250"/>
      <c r="F110" s="250"/>
      <c r="G110" s="250"/>
      <c r="H110" s="250"/>
      <c r="I110" s="250"/>
      <c r="J110" s="250"/>
    </row>
    <row r="111" spans="2:10" ht="15.5">
      <c r="B111" s="250"/>
      <c r="C111" s="250"/>
      <c r="D111" s="250"/>
      <c r="E111" s="250"/>
      <c r="F111" s="250"/>
      <c r="G111" s="250"/>
      <c r="H111" s="250"/>
      <c r="I111" s="250"/>
      <c r="J111" s="250"/>
    </row>
    <row r="112" spans="2:10" ht="15.5">
      <c r="B112" s="250"/>
      <c r="C112" s="250"/>
      <c r="D112" s="250"/>
      <c r="E112" s="250"/>
      <c r="F112" s="250"/>
      <c r="G112" s="250"/>
      <c r="H112" s="250"/>
      <c r="I112" s="250"/>
      <c r="J112" s="250"/>
    </row>
    <row r="113" spans="2:10" ht="15.5">
      <c r="B113" s="250"/>
      <c r="C113" s="250"/>
      <c r="D113" s="250"/>
      <c r="E113" s="250"/>
      <c r="F113" s="250"/>
      <c r="G113" s="250"/>
      <c r="H113" s="250"/>
      <c r="I113" s="250"/>
      <c r="J113" s="250"/>
    </row>
    <row r="114" spans="2:10" ht="15.5">
      <c r="B114" s="250"/>
      <c r="C114" s="250"/>
      <c r="D114" s="250"/>
      <c r="E114" s="250"/>
      <c r="F114" s="250"/>
      <c r="G114" s="250"/>
      <c r="H114" s="250"/>
      <c r="I114" s="250"/>
      <c r="J114" s="250"/>
    </row>
    <row r="115" spans="2:10" ht="15.5">
      <c r="B115" s="250"/>
      <c r="C115" s="250"/>
      <c r="D115" s="250"/>
      <c r="E115" s="250"/>
      <c r="F115" s="250"/>
      <c r="G115" s="250"/>
      <c r="H115" s="250"/>
      <c r="I115" s="250"/>
      <c r="J115" s="250"/>
    </row>
    <row r="116" spans="2:10" ht="15.5">
      <c r="B116" s="250"/>
      <c r="C116" s="250"/>
      <c r="D116" s="250"/>
      <c r="E116" s="250"/>
      <c r="F116" s="250"/>
      <c r="G116" s="250"/>
      <c r="H116" s="250"/>
      <c r="I116" s="250"/>
      <c r="J116" s="250"/>
    </row>
    <row r="117" spans="2:10" ht="15.5">
      <c r="B117" s="250"/>
      <c r="C117" s="250"/>
      <c r="D117" s="250"/>
      <c r="E117" s="250"/>
      <c r="F117" s="250"/>
      <c r="G117" s="250"/>
      <c r="H117" s="250"/>
      <c r="I117" s="250"/>
      <c r="J117" s="250"/>
    </row>
    <row r="118" spans="2:10" ht="15.5">
      <c r="B118" s="250"/>
      <c r="C118" s="250"/>
      <c r="D118" s="250"/>
      <c r="E118" s="250"/>
      <c r="F118" s="250"/>
      <c r="G118" s="250"/>
      <c r="H118" s="250"/>
      <c r="I118" s="250"/>
      <c r="J118" s="250"/>
    </row>
    <row r="119" spans="2:10" ht="15.5">
      <c r="B119" s="250"/>
      <c r="C119" s="250"/>
      <c r="D119" s="250"/>
      <c r="E119" s="250"/>
      <c r="F119" s="250"/>
      <c r="G119" s="250"/>
      <c r="H119" s="250"/>
      <c r="I119" s="250"/>
      <c r="J119" s="250"/>
    </row>
    <row r="120" spans="2:10" ht="15.5">
      <c r="B120" s="250"/>
      <c r="C120" s="250"/>
      <c r="D120" s="250"/>
      <c r="E120" s="250"/>
      <c r="F120" s="250"/>
      <c r="G120" s="250"/>
      <c r="H120" s="250"/>
      <c r="I120" s="250"/>
      <c r="J120" s="250"/>
    </row>
  </sheetData>
  <mergeCells count="3">
    <mergeCell ref="B2:D2"/>
    <mergeCell ref="B7:E7"/>
    <mergeCell ref="B5:C5"/>
  </mergeCells>
  <pageMargins left="0.35433070866141736" right="0.35433070866141736" top="0.59055118110236227" bottom="0.59055118110236227" header="0.51181102362204722" footer="0.11811023622047245"/>
  <pageSetup paperSize="9" scale="78" fitToHeight="100" orientation="landscape" r:id="rId1"/>
  <headerFooter scaleWithDoc="0" alignWithMargins="0">
    <oddFooter>&amp;L&amp;8&amp;D&amp;C&amp;8&amp; Template: &amp;A
&amp;F&amp;R&amp;8&amp;P of &amp;N</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B1:G212"/>
  <sheetViews>
    <sheetView showGridLines="0" view="pageBreakPreview" topLeftCell="A49" zoomScaleNormal="100" zoomScaleSheetLayoutView="100" workbookViewId="0">
      <selection activeCell="D65" sqref="D65"/>
    </sheetView>
  </sheetViews>
  <sheetFormatPr defaultColWidth="9.1796875" defaultRowHeight="12.5"/>
  <cols>
    <col min="1" max="1" width="10.81640625" style="406" customWidth="1"/>
    <col min="2" max="2" width="46.453125" style="406" customWidth="1"/>
    <col min="3" max="7" width="15.7265625" style="406" customWidth="1"/>
    <col min="8" max="16" width="9.1796875" style="406"/>
    <col min="17" max="17" width="3.1796875" style="406" customWidth="1"/>
    <col min="18" max="16384" width="9.1796875" style="406"/>
  </cols>
  <sheetData>
    <row r="1" spans="2:5" ht="20">
      <c r="B1" s="418" t="str">
        <f>[5]Cover!C22</f>
        <v>Endeavour Energy</v>
      </c>
    </row>
    <row r="2" spans="2:5" ht="20">
      <c r="B2" s="677" t="s">
        <v>416</v>
      </c>
      <c r="C2" s="678"/>
    </row>
    <row r="3" spans="2:5" ht="20">
      <c r="B3" s="418" t="str">
        <f>Cover!C26</f>
        <v>2012-13</v>
      </c>
    </row>
    <row r="5" spans="2:5" ht="51.75" customHeight="1">
      <c r="B5" s="689" t="s">
        <v>422</v>
      </c>
      <c r="C5" s="690"/>
    </row>
    <row r="7" spans="2:5" ht="15.5">
      <c r="B7" s="438" t="s">
        <v>415</v>
      </c>
    </row>
    <row r="8" spans="2:5" ht="13">
      <c r="B8" s="443"/>
    </row>
    <row r="9" spans="2:5" ht="13">
      <c r="B9" s="161"/>
      <c r="C9" s="433" t="s">
        <v>275</v>
      </c>
      <c r="D9" s="433" t="s">
        <v>403</v>
      </c>
      <c r="E9" s="433" t="s">
        <v>277</v>
      </c>
    </row>
    <row r="10" spans="2:5" ht="13">
      <c r="B10" s="436" t="s">
        <v>397</v>
      </c>
      <c r="C10" s="161" t="s">
        <v>98</v>
      </c>
      <c r="D10" s="161" t="s">
        <v>98</v>
      </c>
      <c r="E10" s="442"/>
    </row>
    <row r="11" spans="2:5" ht="13">
      <c r="B11" s="435" t="s">
        <v>410</v>
      </c>
      <c r="C11" s="561">
        <v>147592.6750123513</v>
      </c>
      <c r="D11" s="561">
        <v>188175.40906948785</v>
      </c>
      <c r="E11" s="430">
        <f t="shared" ref="E11:E16" si="0">(D11-C11)/C11</f>
        <v>0.27496441848310144</v>
      </c>
    </row>
    <row r="12" spans="2:5" ht="13">
      <c r="B12" s="435" t="s">
        <v>409</v>
      </c>
      <c r="C12" s="561">
        <v>280152.0492229808</v>
      </c>
      <c r="D12" s="561">
        <v>289605.23207541025</v>
      </c>
      <c r="E12" s="430">
        <f t="shared" si="0"/>
        <v>3.3743043745881732E-2</v>
      </c>
    </row>
    <row r="13" spans="2:5" ht="13">
      <c r="B13" s="435" t="s">
        <v>408</v>
      </c>
      <c r="C13" s="561">
        <v>13933.639748878964</v>
      </c>
      <c r="D13" s="561">
        <v>13051.731651032413</v>
      </c>
      <c r="E13" s="430">
        <f t="shared" si="0"/>
        <v>-6.3293447637578396E-2</v>
      </c>
    </row>
    <row r="14" spans="2:5" ht="13">
      <c r="B14" s="435" t="s">
        <v>407</v>
      </c>
      <c r="C14" s="561">
        <v>49873.000631508621</v>
      </c>
      <c r="D14" s="561">
        <v>38953.280955644761</v>
      </c>
      <c r="E14" s="430">
        <f t="shared" si="0"/>
        <v>-0.21895052508561177</v>
      </c>
    </row>
    <row r="15" spans="2:5" ht="13">
      <c r="B15" s="435" t="s">
        <v>100</v>
      </c>
      <c r="C15" s="561">
        <v>2369.2636879576544</v>
      </c>
      <c r="D15" s="561">
        <v>8684.3423962780162</v>
      </c>
      <c r="E15" s="430">
        <f t="shared" si="0"/>
        <v>2.6654182649311045</v>
      </c>
    </row>
    <row r="16" spans="2:5" ht="13">
      <c r="B16" s="439" t="s">
        <v>414</v>
      </c>
      <c r="C16" s="562">
        <f>SUM(C11:C15)</f>
        <v>493920.62830367731</v>
      </c>
      <c r="D16" s="562">
        <f>SUM(D11:D15)</f>
        <v>538469.99614785332</v>
      </c>
      <c r="E16" s="430">
        <f t="shared" si="0"/>
        <v>9.0195398392605125E-2</v>
      </c>
    </row>
    <row r="17" spans="2:6" ht="13">
      <c r="B17" s="436" t="s">
        <v>386</v>
      </c>
      <c r="C17" s="563"/>
      <c r="D17" s="563"/>
      <c r="E17" s="441"/>
    </row>
    <row r="18" spans="2:6" ht="13">
      <c r="B18" s="435" t="s">
        <v>413</v>
      </c>
      <c r="C18" s="561">
        <v>72012.071739868683</v>
      </c>
      <c r="D18" s="561">
        <v>28187.672684288889</v>
      </c>
      <c r="E18" s="430">
        <f>(D18-C18)/C18</f>
        <v>-0.6085701743714298</v>
      </c>
    </row>
    <row r="19" spans="2:6" ht="13">
      <c r="B19" s="439" t="s">
        <v>412</v>
      </c>
      <c r="C19" s="562">
        <f>SUM(C16:C18)</f>
        <v>565932.70004354604</v>
      </c>
      <c r="D19" s="562">
        <f>SUM(D16:D18)</f>
        <v>566657.66883214226</v>
      </c>
      <c r="E19" s="430">
        <f>(D19-C19)/C19</f>
        <v>1.2810159026690562E-3</v>
      </c>
    </row>
    <row r="21" spans="2:6" ht="15.5">
      <c r="B21" s="438" t="s">
        <v>411</v>
      </c>
    </row>
    <row r="22" spans="2:6" ht="15.5">
      <c r="B22" s="438"/>
    </row>
    <row r="23" spans="2:6" ht="13">
      <c r="B23" s="679" t="s">
        <v>286</v>
      </c>
      <c r="C23" s="680"/>
    </row>
    <row r="25" spans="2:6" ht="13">
      <c r="B25" s="437"/>
      <c r="C25" s="681" t="s">
        <v>288</v>
      </c>
      <c r="D25" s="682"/>
      <c r="E25" s="682"/>
      <c r="F25" s="683"/>
    </row>
    <row r="26" spans="2:6" ht="13">
      <c r="B26" s="436" t="s">
        <v>397</v>
      </c>
      <c r="C26" s="681"/>
      <c r="D26" s="682"/>
      <c r="E26" s="682"/>
      <c r="F26" s="683"/>
    </row>
    <row r="27" spans="2:6" ht="84" customHeight="1">
      <c r="B27" s="435" t="s">
        <v>410</v>
      </c>
      <c r="C27" s="684" t="s">
        <v>775</v>
      </c>
      <c r="D27" s="685"/>
      <c r="E27" s="685"/>
      <c r="F27" s="686"/>
    </row>
    <row r="28" spans="2:6">
      <c r="B28" s="435" t="s">
        <v>409</v>
      </c>
      <c r="C28" s="687"/>
      <c r="D28" s="688"/>
      <c r="E28" s="688"/>
      <c r="F28" s="688"/>
    </row>
    <row r="29" spans="2:6">
      <c r="B29" s="435" t="s">
        <v>408</v>
      </c>
      <c r="C29" s="687"/>
      <c r="D29" s="688"/>
      <c r="E29" s="688"/>
      <c r="F29" s="688"/>
    </row>
    <row r="30" spans="2:6" ht="32.25" customHeight="1">
      <c r="B30" s="435" t="s">
        <v>407</v>
      </c>
      <c r="C30" s="684" t="s">
        <v>745</v>
      </c>
      <c r="D30" s="691"/>
      <c r="E30" s="691"/>
      <c r="F30" s="692"/>
    </row>
    <row r="31" spans="2:6" ht="27.75" customHeight="1">
      <c r="B31" s="435" t="s">
        <v>100</v>
      </c>
      <c r="C31" s="684" t="s">
        <v>777</v>
      </c>
      <c r="D31" s="691"/>
      <c r="E31" s="691"/>
      <c r="F31" s="692"/>
    </row>
    <row r="32" spans="2:6" ht="13">
      <c r="B32" s="493" t="s">
        <v>386</v>
      </c>
      <c r="C32" s="693"/>
      <c r="D32" s="694"/>
      <c r="E32" s="694"/>
      <c r="F32" s="695"/>
    </row>
    <row r="33" spans="2:6" ht="154.5" customHeight="1">
      <c r="B33" s="435" t="s">
        <v>386</v>
      </c>
      <c r="C33" s="684" t="s">
        <v>776</v>
      </c>
      <c r="D33" s="685"/>
      <c r="E33" s="685"/>
      <c r="F33" s="686"/>
    </row>
    <row r="35" spans="2:6" ht="15.5">
      <c r="B35" s="271" t="s">
        <v>406</v>
      </c>
    </row>
    <row r="37" spans="2:6" ht="13">
      <c r="B37" s="161"/>
      <c r="C37" s="427" t="s">
        <v>275</v>
      </c>
      <c r="D37" s="427" t="s">
        <v>276</v>
      </c>
      <c r="E37" s="427" t="s">
        <v>277</v>
      </c>
    </row>
    <row r="38" spans="2:6" ht="13">
      <c r="B38" s="436" t="s">
        <v>397</v>
      </c>
      <c r="C38" s="161" t="s">
        <v>98</v>
      </c>
      <c r="D38" s="161" t="s">
        <v>98</v>
      </c>
      <c r="E38" s="434" t="s">
        <v>405</v>
      </c>
    </row>
    <row r="39" spans="2:6">
      <c r="B39" s="426" t="s">
        <v>396</v>
      </c>
      <c r="C39" s="564">
        <v>37195.139116377853</v>
      </c>
      <c r="D39" s="564">
        <v>84197.008306178308</v>
      </c>
      <c r="E39" s="432">
        <f t="shared" ref="E39:E49" si="1">(D39-C39)/C39</f>
        <v>1.2636562278403867</v>
      </c>
    </row>
    <row r="40" spans="2:6">
      <c r="B40" s="426" t="s">
        <v>395</v>
      </c>
      <c r="C40" s="564">
        <v>117503.62467522954</v>
      </c>
      <c r="D40" s="564">
        <v>112858.68851871132</v>
      </c>
      <c r="E40" s="432">
        <f t="shared" si="1"/>
        <v>-3.9530152106851554E-2</v>
      </c>
    </row>
    <row r="41" spans="2:6">
      <c r="B41" s="426" t="s">
        <v>394</v>
      </c>
      <c r="C41" s="564">
        <v>229007.55508933647</v>
      </c>
      <c r="D41" s="564">
        <v>299123.26717445435</v>
      </c>
      <c r="E41" s="432">
        <f t="shared" si="1"/>
        <v>0.30617204772028395</v>
      </c>
    </row>
    <row r="42" spans="2:6">
      <c r="B42" s="426" t="s">
        <v>393</v>
      </c>
      <c r="C42" s="564">
        <v>61942.242863866421</v>
      </c>
      <c r="D42" s="564">
        <v>12753.446666051312</v>
      </c>
      <c r="E42" s="432">
        <f t="shared" si="1"/>
        <v>-0.79410744467099448</v>
      </c>
    </row>
    <row r="43" spans="2:6">
      <c r="B43" s="426" t="s">
        <v>392</v>
      </c>
      <c r="C43" s="564">
        <v>24986.193258488263</v>
      </c>
      <c r="D43" s="564">
        <v>11453.408275911326</v>
      </c>
      <c r="E43" s="432">
        <f t="shared" si="1"/>
        <v>-0.5416105143579486</v>
      </c>
    </row>
    <row r="44" spans="2:6">
      <c r="B44" s="426" t="s">
        <v>391</v>
      </c>
      <c r="C44" s="564">
        <v>17406.769004263959</v>
      </c>
      <c r="D44" s="564">
        <v>4545.953343630943</v>
      </c>
      <c r="E44" s="432">
        <f t="shared" si="1"/>
        <v>-0.73883991092675683</v>
      </c>
    </row>
    <row r="45" spans="2:6">
      <c r="B45" s="426" t="s">
        <v>390</v>
      </c>
      <c r="C45" s="564">
        <v>2939.5521480574425</v>
      </c>
      <c r="D45" s="564">
        <v>8469.7906283604589</v>
      </c>
      <c r="E45" s="432">
        <f t="shared" si="1"/>
        <v>1.8813200793044575</v>
      </c>
    </row>
    <row r="46" spans="2:6">
      <c r="B46" s="426" t="s">
        <v>389</v>
      </c>
      <c r="C46" s="564">
        <v>0</v>
      </c>
      <c r="D46" s="564">
        <v>29.452524315273898</v>
      </c>
      <c r="E46" s="432" t="e">
        <f t="shared" si="1"/>
        <v>#DIV/0!</v>
      </c>
    </row>
    <row r="47" spans="2:6">
      <c r="B47" s="426" t="s">
        <v>388</v>
      </c>
      <c r="C47" s="564">
        <v>0</v>
      </c>
      <c r="D47" s="564">
        <v>2490.8328391747878</v>
      </c>
      <c r="E47" s="432" t="e">
        <f t="shared" si="1"/>
        <v>#DIV/0!</v>
      </c>
    </row>
    <row r="48" spans="2:6">
      <c r="B48" s="426" t="s">
        <v>387</v>
      </c>
      <c r="C48" s="564">
        <v>2939.5521480574425</v>
      </c>
      <c r="D48" s="564">
        <v>2548.1478710653578</v>
      </c>
      <c r="E48" s="432">
        <f t="shared" si="1"/>
        <v>-0.13315098942903197</v>
      </c>
    </row>
    <row r="49" spans="2:5" ht="13">
      <c r="B49" s="425" t="s">
        <v>309</v>
      </c>
      <c r="C49" s="562">
        <f>SUM(C39:C48)</f>
        <v>493920.62830367743</v>
      </c>
      <c r="D49" s="562">
        <f>SUM(D39:D48)</f>
        <v>538469.99614785332</v>
      </c>
      <c r="E49" s="432">
        <f t="shared" si="1"/>
        <v>9.0195398392604875E-2</v>
      </c>
    </row>
    <row r="50" spans="2:5" ht="13">
      <c r="B50" s="493" t="s">
        <v>386</v>
      </c>
      <c r="C50" s="565"/>
      <c r="D50" s="565"/>
      <c r="E50" s="424"/>
    </row>
    <row r="51" spans="2:5">
      <c r="B51" s="423" t="s">
        <v>385</v>
      </c>
      <c r="C51" s="564">
        <v>21855.326824110351</v>
      </c>
      <c r="D51" s="564">
        <v>12935.183999465115</v>
      </c>
      <c r="E51" s="432">
        <f t="shared" ref="E51:E58" si="2">(D51-C51)/C51</f>
        <v>-0.40814502095684591</v>
      </c>
    </row>
    <row r="52" spans="2:5">
      <c r="B52" s="423" t="s">
        <v>384</v>
      </c>
      <c r="C52" s="564">
        <v>7702.0830594976314</v>
      </c>
      <c r="D52" s="564">
        <v>3367.4770926917686</v>
      </c>
      <c r="E52" s="432">
        <f t="shared" si="2"/>
        <v>-0.56278359157147118</v>
      </c>
    </row>
    <row r="53" spans="2:5">
      <c r="B53" s="423" t="s">
        <v>383</v>
      </c>
      <c r="C53" s="564">
        <v>26213.261370727785</v>
      </c>
      <c r="D53" s="564">
        <v>6329.4557805370214</v>
      </c>
      <c r="E53" s="432">
        <f t="shared" si="2"/>
        <v>-0.7585399355303003</v>
      </c>
    </row>
    <row r="54" spans="2:5">
      <c r="B54" s="423" t="s">
        <v>382</v>
      </c>
      <c r="C54" s="564">
        <v>16065.785348922258</v>
      </c>
      <c r="D54" s="564">
        <v>5555.5558115949852</v>
      </c>
      <c r="E54" s="432">
        <f t="shared" si="2"/>
        <v>-0.65419954948124148</v>
      </c>
    </row>
    <row r="55" spans="2:5">
      <c r="B55" s="423" t="s">
        <v>381</v>
      </c>
      <c r="C55" s="564">
        <v>175.61513661065396</v>
      </c>
      <c r="D55" s="564">
        <v>4.5474735088646413E-16</v>
      </c>
      <c r="E55" s="432">
        <f t="shared" si="2"/>
        <v>-1</v>
      </c>
    </row>
    <row r="56" spans="2:5">
      <c r="B56" s="423" t="s">
        <v>380</v>
      </c>
      <c r="C56" s="564">
        <v>0</v>
      </c>
      <c r="D56" s="564">
        <v>0</v>
      </c>
      <c r="E56" s="432" t="e">
        <f t="shared" si="2"/>
        <v>#DIV/0!</v>
      </c>
    </row>
    <row r="57" spans="2:5" ht="13">
      <c r="B57" s="421" t="s">
        <v>309</v>
      </c>
      <c r="C57" s="562">
        <f>SUM(C51:C56)</f>
        <v>72012.071739868683</v>
      </c>
      <c r="D57" s="562">
        <f>SUM(D51:D56)</f>
        <v>28187.672684288889</v>
      </c>
      <c r="E57" s="432">
        <f t="shared" si="2"/>
        <v>-0.6085701743714298</v>
      </c>
    </row>
    <row r="58" spans="2:5" ht="13">
      <c r="B58" s="421" t="s">
        <v>106</v>
      </c>
      <c r="C58" s="562">
        <f>C49+C57</f>
        <v>565932.70004354615</v>
      </c>
      <c r="D58" s="562">
        <f>D49+D57</f>
        <v>566657.66883214226</v>
      </c>
      <c r="E58" s="432">
        <f t="shared" si="2"/>
        <v>1.2810159026688502E-3</v>
      </c>
    </row>
    <row r="59" spans="2:5">
      <c r="C59" s="566"/>
      <c r="D59" s="566"/>
    </row>
    <row r="60" spans="2:5" ht="15.5">
      <c r="B60" s="271" t="s">
        <v>404</v>
      </c>
      <c r="C60" s="566"/>
      <c r="D60" s="566"/>
    </row>
    <row r="61" spans="2:5" ht="15.5">
      <c r="B61" s="271"/>
      <c r="C61" s="566"/>
      <c r="D61" s="566"/>
    </row>
    <row r="62" spans="2:5" s="486" customFormat="1" ht="13">
      <c r="B62" s="487"/>
      <c r="C62" s="567" t="s">
        <v>275</v>
      </c>
      <c r="D62" s="567" t="s">
        <v>403</v>
      </c>
      <c r="E62" s="488" t="s">
        <v>277</v>
      </c>
    </row>
    <row r="63" spans="2:5" s="486" customFormat="1" ht="13">
      <c r="B63" s="489" t="s">
        <v>450</v>
      </c>
      <c r="C63" s="568" t="s">
        <v>98</v>
      </c>
      <c r="D63" s="568" t="s">
        <v>98</v>
      </c>
      <c r="E63" s="488"/>
    </row>
    <row r="64" spans="2:5" s="486" customFormat="1" ht="13">
      <c r="B64" s="431" t="s">
        <v>245</v>
      </c>
      <c r="C64" s="569"/>
      <c r="D64" s="569"/>
      <c r="E64" s="491" t="e">
        <f>(D64-C64)/C64</f>
        <v>#DIV/0!</v>
      </c>
    </row>
    <row r="65" spans="2:7" s="486" customFormat="1" ht="13">
      <c r="B65" s="431" t="s">
        <v>244</v>
      </c>
      <c r="C65" s="569"/>
      <c r="D65" s="610"/>
      <c r="E65" s="492" t="e">
        <f>(D65-C65)/C65</f>
        <v>#DIV/0!</v>
      </c>
    </row>
    <row r="67" spans="2:7" ht="15.5">
      <c r="B67" s="271" t="s">
        <v>402</v>
      </c>
    </row>
    <row r="68" spans="2:7" ht="13">
      <c r="B68" s="696" t="s">
        <v>424</v>
      </c>
      <c r="C68" s="697"/>
      <c r="D68" s="697"/>
      <c r="E68" s="698"/>
    </row>
    <row r="70" spans="2:7" ht="65">
      <c r="B70" s="429" t="s">
        <v>401</v>
      </c>
      <c r="C70" s="674" t="s">
        <v>293</v>
      </c>
      <c r="D70" s="675"/>
      <c r="E70" s="675"/>
      <c r="F70" s="676"/>
      <c r="G70" s="477" t="s">
        <v>449</v>
      </c>
    </row>
    <row r="71" spans="2:7">
      <c r="B71" s="422" t="s">
        <v>763</v>
      </c>
      <c r="C71" s="699"/>
      <c r="D71" s="700"/>
      <c r="E71" s="700"/>
      <c r="F71" s="701"/>
      <c r="G71" s="422"/>
    </row>
    <row r="72" spans="2:7">
      <c r="B72" s="422"/>
      <c r="C72" s="699"/>
      <c r="D72" s="700"/>
      <c r="E72" s="700"/>
      <c r="F72" s="701"/>
      <c r="G72" s="422"/>
    </row>
    <row r="73" spans="2:7" ht="12" customHeight="1">
      <c r="B73" s="422"/>
      <c r="C73" s="699"/>
      <c r="D73" s="700"/>
      <c r="E73" s="700"/>
      <c r="F73" s="701"/>
      <c r="G73" s="422"/>
    </row>
    <row r="74" spans="2:7">
      <c r="B74" s="422"/>
      <c r="C74" s="699"/>
      <c r="D74" s="700"/>
      <c r="E74" s="700"/>
      <c r="F74" s="701"/>
      <c r="G74" s="422"/>
    </row>
    <row r="75" spans="2:7" ht="13">
      <c r="B75" s="428" t="s">
        <v>400</v>
      </c>
      <c r="C75" s="702"/>
      <c r="D75" s="703"/>
      <c r="E75" s="703"/>
      <c r="F75" s="704"/>
      <c r="G75" s="420">
        <f>SUM(G71:G74)</f>
        <v>0</v>
      </c>
    </row>
    <row r="77" spans="2:7" ht="15.5">
      <c r="B77" s="271" t="s">
        <v>399</v>
      </c>
    </row>
    <row r="79" spans="2:7" ht="13">
      <c r="B79" s="161"/>
      <c r="C79" s="427" t="s">
        <v>275</v>
      </c>
      <c r="D79" s="427" t="s">
        <v>276</v>
      </c>
    </row>
    <row r="80" spans="2:7" ht="13">
      <c r="B80" s="436" t="s">
        <v>397</v>
      </c>
      <c r="C80" s="161" t="s">
        <v>98</v>
      </c>
      <c r="D80" s="161" t="s">
        <v>98</v>
      </c>
    </row>
    <row r="81" spans="2:4">
      <c r="B81" s="426" t="s">
        <v>396</v>
      </c>
      <c r="C81" s="541">
        <v>3477.8374994352384</v>
      </c>
      <c r="D81" s="541">
        <v>5136.3307199999999</v>
      </c>
    </row>
    <row r="82" spans="2:4">
      <c r="B82" s="426" t="s">
        <v>395</v>
      </c>
      <c r="C82" s="541">
        <v>18581.460378612592</v>
      </c>
      <c r="D82" s="541">
        <v>25166.101230000004</v>
      </c>
    </row>
    <row r="83" spans="2:4">
      <c r="B83" s="426" t="s">
        <v>394</v>
      </c>
      <c r="C83" s="541">
        <v>17571.552758034893</v>
      </c>
      <c r="D83" s="541">
        <v>11154.824929999999</v>
      </c>
    </row>
    <row r="84" spans="2:4">
      <c r="B84" s="426" t="s">
        <v>393</v>
      </c>
      <c r="C84" s="541">
        <v>2152.9898724403743</v>
      </c>
      <c r="D84" s="541">
        <v>720.13231999999994</v>
      </c>
    </row>
    <row r="85" spans="2:4">
      <c r="B85" s="426" t="s">
        <v>392</v>
      </c>
      <c r="C85" s="541">
        <v>12251.46619249088</v>
      </c>
      <c r="D85" s="541">
        <v>24963.478789999997</v>
      </c>
    </row>
    <row r="86" spans="2:4">
      <c r="B86" s="426" t="s">
        <v>391</v>
      </c>
      <c r="C86" s="541">
        <v>192.56331820935085</v>
      </c>
      <c r="D86" s="541">
        <v>51.649000000000001</v>
      </c>
    </row>
    <row r="87" spans="2:4">
      <c r="B87" s="426" t="s">
        <v>390</v>
      </c>
      <c r="C87" s="541">
        <v>24.595314786864126</v>
      </c>
      <c r="D87" s="541">
        <v>0</v>
      </c>
    </row>
    <row r="88" spans="2:4">
      <c r="B88" s="426" t="s">
        <v>389</v>
      </c>
      <c r="C88" s="541">
        <v>0</v>
      </c>
      <c r="D88" s="541">
        <v>0</v>
      </c>
    </row>
    <row r="89" spans="2:4">
      <c r="B89" s="426" t="s">
        <v>388</v>
      </c>
      <c r="C89" s="541">
        <v>18.896400385029754</v>
      </c>
      <c r="D89" s="541">
        <v>26.45703</v>
      </c>
    </row>
    <row r="90" spans="2:4">
      <c r="B90" s="426" t="s">
        <v>387</v>
      </c>
      <c r="C90" s="541">
        <v>0</v>
      </c>
      <c r="D90" s="541">
        <v>0</v>
      </c>
    </row>
    <row r="91" spans="2:4" ht="13">
      <c r="B91" s="425" t="s">
        <v>309</v>
      </c>
      <c r="C91" s="539">
        <f>SUM(C81:C90)</f>
        <v>54271.361734395221</v>
      </c>
      <c r="D91" s="539">
        <f>SUM(D81:D90)</f>
        <v>67218.974020000009</v>
      </c>
    </row>
    <row r="92" spans="2:4" ht="13">
      <c r="B92" s="493" t="s">
        <v>386</v>
      </c>
      <c r="C92" s="527"/>
      <c r="D92" s="424"/>
    </row>
    <row r="93" spans="2:4">
      <c r="B93" s="423" t="s">
        <v>385</v>
      </c>
      <c r="C93" s="525">
        <v>0</v>
      </c>
      <c r="D93" s="422">
        <v>0</v>
      </c>
    </row>
    <row r="94" spans="2:4">
      <c r="B94" s="423" t="s">
        <v>384</v>
      </c>
      <c r="C94" s="525">
        <v>0</v>
      </c>
      <c r="D94" s="422">
        <v>0</v>
      </c>
    </row>
    <row r="95" spans="2:4">
      <c r="B95" s="423" t="s">
        <v>383</v>
      </c>
      <c r="C95" s="525">
        <v>0</v>
      </c>
      <c r="D95" s="422">
        <v>0</v>
      </c>
    </row>
    <row r="96" spans="2:4">
      <c r="B96" s="423" t="s">
        <v>382</v>
      </c>
      <c r="C96" s="525">
        <v>0</v>
      </c>
      <c r="D96" s="422">
        <v>0</v>
      </c>
    </row>
    <row r="97" spans="2:4">
      <c r="B97" s="423" t="s">
        <v>381</v>
      </c>
      <c r="C97" s="525">
        <v>0</v>
      </c>
      <c r="D97" s="422">
        <v>0</v>
      </c>
    </row>
    <row r="98" spans="2:4">
      <c r="B98" s="423" t="s">
        <v>380</v>
      </c>
      <c r="C98" s="525">
        <v>0</v>
      </c>
      <c r="D98" s="422">
        <v>0</v>
      </c>
    </row>
    <row r="99" spans="2:4" ht="13">
      <c r="B99" s="421" t="s">
        <v>309</v>
      </c>
      <c r="C99" s="526">
        <f>SUM(C93:C98)</f>
        <v>0</v>
      </c>
      <c r="D99" s="420">
        <f>SUM(D93:D98)</f>
        <v>0</v>
      </c>
    </row>
    <row r="100" spans="2:4" ht="13">
      <c r="B100" s="421" t="s">
        <v>106</v>
      </c>
      <c r="C100" s="539">
        <f>C91+C99</f>
        <v>54271.361734395221</v>
      </c>
      <c r="D100" s="539">
        <f>D91+D99</f>
        <v>67218.974020000009</v>
      </c>
    </row>
    <row r="102" spans="2:4" ht="15.5">
      <c r="B102" s="271" t="s">
        <v>398</v>
      </c>
    </row>
    <row r="104" spans="2:4" ht="13">
      <c r="B104" s="161"/>
      <c r="C104" s="427" t="s">
        <v>275</v>
      </c>
      <c r="D104" s="427" t="s">
        <v>276</v>
      </c>
    </row>
    <row r="105" spans="2:4" ht="13">
      <c r="B105" s="436" t="s">
        <v>397</v>
      </c>
      <c r="C105" s="161" t="s">
        <v>98</v>
      </c>
      <c r="D105" s="161" t="s">
        <v>98</v>
      </c>
    </row>
    <row r="106" spans="2:4">
      <c r="B106" s="426" t="s">
        <v>396</v>
      </c>
      <c r="C106" s="542">
        <v>0</v>
      </c>
      <c r="D106" s="542">
        <v>3035</v>
      </c>
    </row>
    <row r="107" spans="2:4">
      <c r="B107" s="426" t="s">
        <v>395</v>
      </c>
      <c r="C107" s="542">
        <v>15.183602509835843</v>
      </c>
      <c r="D107" s="542">
        <v>0</v>
      </c>
    </row>
    <row r="108" spans="2:4">
      <c r="B108" s="426" t="s">
        <v>394</v>
      </c>
      <c r="C108" s="542">
        <v>108.5181002908856</v>
      </c>
      <c r="D108" s="542">
        <v>0</v>
      </c>
    </row>
    <row r="109" spans="2:4">
      <c r="B109" s="426" t="s">
        <v>393</v>
      </c>
      <c r="C109" s="542">
        <v>2233.9991633956997</v>
      </c>
      <c r="D109" s="542">
        <v>598.24649999999997</v>
      </c>
    </row>
    <row r="110" spans="2:4">
      <c r="B110" s="426" t="s">
        <v>392</v>
      </c>
      <c r="C110" s="542">
        <v>0</v>
      </c>
      <c r="D110" s="542">
        <v>0</v>
      </c>
    </row>
    <row r="111" spans="2:4">
      <c r="B111" s="426" t="s">
        <v>391</v>
      </c>
      <c r="C111" s="542">
        <v>0</v>
      </c>
      <c r="D111" s="542">
        <v>0</v>
      </c>
    </row>
    <row r="112" spans="2:4">
      <c r="B112" s="426" t="s">
        <v>390</v>
      </c>
      <c r="C112" s="542">
        <v>0</v>
      </c>
      <c r="D112" s="542">
        <v>0</v>
      </c>
    </row>
    <row r="113" spans="2:4">
      <c r="B113" s="426" t="s">
        <v>389</v>
      </c>
      <c r="C113" s="542">
        <v>197.6101209000694</v>
      </c>
      <c r="D113" s="542">
        <v>1043</v>
      </c>
    </row>
    <row r="114" spans="2:4">
      <c r="B114" s="426" t="s">
        <v>388</v>
      </c>
      <c r="C114" s="542">
        <v>0</v>
      </c>
      <c r="D114" s="542">
        <v>1247.4000000000001</v>
      </c>
    </row>
    <row r="115" spans="2:4">
      <c r="B115" s="426" t="s">
        <v>387</v>
      </c>
      <c r="C115" s="542">
        <v>0</v>
      </c>
      <c r="D115" s="542">
        <v>0</v>
      </c>
    </row>
    <row r="116" spans="2:4" ht="13">
      <c r="B116" s="425" t="s">
        <v>309</v>
      </c>
      <c r="C116" s="539">
        <f>SUM(C106:C115)</f>
        <v>2555.3109870964904</v>
      </c>
      <c r="D116" s="539">
        <f>SUM(D106:D115)</f>
        <v>5923.6465000000007</v>
      </c>
    </row>
    <row r="117" spans="2:4" ht="13">
      <c r="B117" s="493" t="s">
        <v>386</v>
      </c>
      <c r="C117" s="540"/>
      <c r="D117" s="540"/>
    </row>
    <row r="118" spans="2:4">
      <c r="B118" s="423" t="s">
        <v>385</v>
      </c>
      <c r="C118" s="541">
        <v>77.284983351608844</v>
      </c>
      <c r="D118" s="541">
        <v>0</v>
      </c>
    </row>
    <row r="119" spans="2:4">
      <c r="B119" s="423" t="s">
        <v>384</v>
      </c>
      <c r="C119" s="541">
        <v>14.863273154532743</v>
      </c>
      <c r="D119" s="541">
        <v>0</v>
      </c>
    </row>
    <row r="120" spans="2:4">
      <c r="B120" s="423" t="s">
        <v>383</v>
      </c>
      <c r="C120" s="541">
        <v>7077.3323309616217</v>
      </c>
      <c r="D120" s="541">
        <v>4265.5</v>
      </c>
    </row>
    <row r="121" spans="2:4">
      <c r="B121" s="423" t="s">
        <v>382</v>
      </c>
      <c r="C121" s="541">
        <v>212.60124891926588</v>
      </c>
      <c r="D121" s="541">
        <v>0</v>
      </c>
    </row>
    <row r="122" spans="2:4">
      <c r="B122" s="423" t="s">
        <v>381</v>
      </c>
      <c r="C122" s="541">
        <v>378.91939409150569</v>
      </c>
      <c r="D122" s="541">
        <v>0</v>
      </c>
    </row>
    <row r="123" spans="2:4">
      <c r="B123" s="423" t="s">
        <v>380</v>
      </c>
      <c r="C123" s="541">
        <v>0</v>
      </c>
      <c r="D123" s="541">
        <v>0</v>
      </c>
    </row>
    <row r="124" spans="2:4" ht="13">
      <c r="B124" s="421" t="s">
        <v>309</v>
      </c>
      <c r="C124" s="539">
        <f>SUM(C118:C123)</f>
        <v>7761.001230478535</v>
      </c>
      <c r="D124" s="539">
        <f>SUM(D118:D123)</f>
        <v>4265.5</v>
      </c>
    </row>
    <row r="125" spans="2:4" ht="13">
      <c r="B125" s="421" t="s">
        <v>106</v>
      </c>
      <c r="C125" s="539">
        <f>C116+C124</f>
        <v>10316.312217575025</v>
      </c>
      <c r="D125" s="539">
        <f>D116+D124</f>
        <v>10189.146500000001</v>
      </c>
    </row>
    <row r="167" spans="2:2">
      <c r="B167" s="301"/>
    </row>
    <row r="168" spans="2:2">
      <c r="B168" s="301"/>
    </row>
    <row r="173" spans="2:2" ht="12.75" customHeight="1"/>
    <row r="174" spans="2:2" ht="12.75" customHeight="1"/>
    <row r="175" spans="2:2" ht="12.75" customHeight="1"/>
    <row r="179" ht="15" customHeight="1"/>
    <row r="180" ht="15" customHeight="1"/>
    <row r="181" ht="15" customHeight="1"/>
    <row r="185" ht="15" customHeight="1"/>
    <row r="186" ht="15" customHeight="1"/>
    <row r="188" ht="15" customHeight="1"/>
    <row r="189" ht="15" customHeight="1"/>
    <row r="190" ht="15" customHeight="1"/>
    <row r="193" ht="12.75" customHeight="1"/>
    <row r="194" ht="12.75" customHeight="1"/>
    <row r="195" ht="12.75" customHeight="1"/>
    <row r="197" ht="12.75" customHeight="1"/>
    <row r="198" ht="12.75" customHeight="1"/>
    <row r="199" ht="12.75" customHeight="1"/>
    <row r="200" ht="12.75" customHeight="1"/>
    <row r="201" ht="12.75" customHeight="1"/>
    <row r="203" ht="12.75" customHeight="1"/>
    <row r="204" ht="12.75" customHeight="1"/>
    <row r="207" ht="12.75" customHeight="1"/>
    <row r="208" ht="12.75" customHeight="1"/>
    <row r="209" ht="15.75" customHeight="1"/>
    <row r="211" ht="12.75" customHeight="1"/>
    <row r="212" ht="12.75" customHeight="1"/>
  </sheetData>
  <mergeCells count="19">
    <mergeCell ref="C71:F71"/>
    <mergeCell ref="C72:F72"/>
    <mergeCell ref="C73:F73"/>
    <mergeCell ref="C74:F74"/>
    <mergeCell ref="C75:F75"/>
    <mergeCell ref="C70:F70"/>
    <mergeCell ref="B2:C2"/>
    <mergeCell ref="B23:C23"/>
    <mergeCell ref="C25:F25"/>
    <mergeCell ref="C26:F26"/>
    <mergeCell ref="C27:F27"/>
    <mergeCell ref="C28:F28"/>
    <mergeCell ref="B5:C5"/>
    <mergeCell ref="C29:F29"/>
    <mergeCell ref="C30:F30"/>
    <mergeCell ref="C31:F31"/>
    <mergeCell ref="C32:F32"/>
    <mergeCell ref="C33:F33"/>
    <mergeCell ref="B68:E68"/>
  </mergeCells>
  <pageMargins left="0.35433070866141736" right="0.35433070866141736" top="0.59055118110236227" bottom="0.59055118110236227" header="0.51181102362204722" footer="0.11811023622047245"/>
  <pageSetup paperSize="9" scale="69" fitToHeight="100" orientation="landscape" r:id="rId1"/>
  <headerFooter scaleWithDoc="0" alignWithMargins="0">
    <oddFooter>&amp;L&amp;8&amp;D&amp;C&amp;8&amp; Template: &amp;A
&amp;F&amp;R&amp;8&amp;P of &amp;N</oddFooter>
  </headerFooter>
  <rowBreaks count="2" manualBreakCount="2">
    <brk id="34" min="1" max="6" man="1"/>
    <brk id="76" min="1" max="6"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B1:O140"/>
  <sheetViews>
    <sheetView showGridLines="0" view="pageBreakPreview" topLeftCell="A29" zoomScale="80" zoomScaleNormal="100" zoomScaleSheetLayoutView="80" workbookViewId="0">
      <selection activeCell="I5" sqref="I5"/>
    </sheetView>
  </sheetViews>
  <sheetFormatPr defaultColWidth="9.1796875" defaultRowHeight="12.5"/>
  <cols>
    <col min="1" max="1" width="11.1796875" style="406" customWidth="1"/>
    <col min="2" max="2" width="48.26953125" style="406" customWidth="1"/>
    <col min="3" max="7" width="15.7265625" style="406" customWidth="1"/>
    <col min="8" max="16" width="9.1796875" style="406"/>
    <col min="17" max="17" width="4.453125" style="406" customWidth="1"/>
    <col min="18" max="16384" width="9.1796875" style="406"/>
  </cols>
  <sheetData>
    <row r="1" spans="2:15" ht="20">
      <c r="B1" s="418" t="str">
        <f>[5]Cover!C22</f>
        <v>Endeavour Energy</v>
      </c>
    </row>
    <row r="2" spans="2:15" ht="20">
      <c r="B2" s="269" t="s">
        <v>421</v>
      </c>
    </row>
    <row r="3" spans="2:15" ht="20">
      <c r="B3" s="418" t="str">
        <f>Cover!C26</f>
        <v>2012-13</v>
      </c>
    </row>
    <row r="4" spans="2:15" ht="20">
      <c r="B4" s="418"/>
    </row>
    <row r="5" spans="2:15" s="270" customFormat="1" ht="52.5" customHeight="1">
      <c r="B5" s="689" t="s">
        <v>422</v>
      </c>
      <c r="C5" s="690"/>
    </row>
    <row r="7" spans="2:15">
      <c r="B7" s="707" t="s">
        <v>420</v>
      </c>
      <c r="C7" s="708"/>
      <c r="F7" s="444"/>
      <c r="G7" s="444"/>
      <c r="H7" s="444"/>
      <c r="I7" s="444"/>
      <c r="J7" s="444"/>
      <c r="K7" s="444"/>
      <c r="L7" s="444"/>
      <c r="M7" s="444"/>
      <c r="N7" s="444"/>
      <c r="O7" s="444"/>
    </row>
    <row r="9" spans="2:15" ht="15.5">
      <c r="B9" s="438" t="s">
        <v>419</v>
      </c>
    </row>
    <row r="10" spans="2:15" ht="13">
      <c r="B10" s="443"/>
    </row>
    <row r="11" spans="2:15" ht="13">
      <c r="B11" s="161"/>
      <c r="C11" s="433" t="s">
        <v>275</v>
      </c>
      <c r="D11" s="433" t="s">
        <v>403</v>
      </c>
      <c r="E11" s="433" t="s">
        <v>277</v>
      </c>
    </row>
    <row r="12" spans="2:15" ht="13">
      <c r="B12" s="436" t="s">
        <v>397</v>
      </c>
      <c r="C12" s="161" t="s">
        <v>98</v>
      </c>
      <c r="D12" s="161" t="s">
        <v>98</v>
      </c>
      <c r="E12" s="442"/>
    </row>
    <row r="13" spans="2:15" ht="13">
      <c r="B13" s="435" t="s">
        <v>410</v>
      </c>
      <c r="C13" s="440"/>
      <c r="D13" s="549">
        <v>27311.442959659573</v>
      </c>
      <c r="E13" s="430" t="e">
        <f t="shared" ref="E13:E18" si="0">(D13-C13)/C13</f>
        <v>#DIV/0!</v>
      </c>
    </row>
    <row r="14" spans="2:15" ht="13">
      <c r="B14" s="435" t="s">
        <v>409</v>
      </c>
      <c r="C14" s="440"/>
      <c r="D14" s="549">
        <v>42032.786407950734</v>
      </c>
      <c r="E14" s="430" t="e">
        <f t="shared" si="0"/>
        <v>#DIV/0!</v>
      </c>
    </row>
    <row r="15" spans="2:15" ht="13">
      <c r="B15" s="435" t="s">
        <v>408</v>
      </c>
      <c r="C15" s="440"/>
      <c r="D15" s="549">
        <v>1894.3050331317411</v>
      </c>
      <c r="E15" s="430" t="e">
        <f t="shared" si="0"/>
        <v>#DIV/0!</v>
      </c>
    </row>
    <row r="16" spans="2:15" ht="15" customHeight="1">
      <c r="B16" s="435" t="s">
        <v>407</v>
      </c>
      <c r="C16" s="440"/>
      <c r="D16" s="549">
        <v>5653.6096622424657</v>
      </c>
      <c r="E16" s="430" t="e">
        <f t="shared" si="0"/>
        <v>#DIV/0!</v>
      </c>
    </row>
    <row r="17" spans="2:5" ht="14.25" customHeight="1">
      <c r="B17" s="435" t="s">
        <v>100</v>
      </c>
      <c r="C17" s="440"/>
      <c r="D17" s="549">
        <v>2400.1939478785348</v>
      </c>
      <c r="E17" s="430" t="e">
        <f t="shared" si="0"/>
        <v>#DIV/0!</v>
      </c>
    </row>
    <row r="18" spans="2:5" ht="13">
      <c r="B18" s="439" t="s">
        <v>414</v>
      </c>
      <c r="C18" s="420">
        <f>SUM(C13:C17)</f>
        <v>0</v>
      </c>
      <c r="D18" s="420">
        <f>SUM(D13:D17)</f>
        <v>79292.338010863037</v>
      </c>
      <c r="E18" s="430" t="e">
        <f t="shared" si="0"/>
        <v>#DIV/0!</v>
      </c>
    </row>
    <row r="19" spans="2:5" ht="13">
      <c r="B19" s="436" t="s">
        <v>386</v>
      </c>
      <c r="C19" s="442"/>
      <c r="D19" s="442"/>
      <c r="E19" s="441"/>
    </row>
    <row r="20" spans="2:5" ht="13">
      <c r="B20" s="435" t="s">
        <v>413</v>
      </c>
      <c r="C20" s="440"/>
      <c r="D20" s="440">
        <v>0</v>
      </c>
      <c r="E20" s="430" t="e">
        <f>(D20-C20)/C20</f>
        <v>#DIV/0!</v>
      </c>
    </row>
    <row r="21" spans="2:5" ht="13">
      <c r="B21" s="439" t="s">
        <v>412</v>
      </c>
      <c r="C21" s="420">
        <f>SUM(C18:C20)</f>
        <v>0</v>
      </c>
      <c r="D21" s="550">
        <f>SUM(D18:D20)</f>
        <v>79292.338010863037</v>
      </c>
      <c r="E21" s="430" t="e">
        <f>(D21-C21)/C21</f>
        <v>#DIV/0!</v>
      </c>
    </row>
    <row r="23" spans="2:5" ht="15.5">
      <c r="B23" s="271" t="s">
        <v>418</v>
      </c>
    </row>
    <row r="25" spans="2:5" s="486" customFormat="1" ht="13">
      <c r="B25" s="487"/>
      <c r="C25" s="433" t="s">
        <v>275</v>
      </c>
      <c r="D25" s="433" t="s">
        <v>403</v>
      </c>
      <c r="E25" s="488" t="s">
        <v>277</v>
      </c>
    </row>
    <row r="26" spans="2:5" s="486" customFormat="1" ht="13">
      <c r="B26" s="489" t="s">
        <v>450</v>
      </c>
      <c r="C26" s="487" t="s">
        <v>98</v>
      </c>
      <c r="D26" s="487" t="s">
        <v>98</v>
      </c>
      <c r="E26" s="488"/>
    </row>
    <row r="27" spans="2:5" s="486" customFormat="1" ht="12.75" customHeight="1">
      <c r="B27" s="431" t="s">
        <v>245</v>
      </c>
      <c r="C27" s="490"/>
      <c r="D27" s="490"/>
      <c r="E27" s="492" t="e">
        <f>(D27-C27)/C27</f>
        <v>#DIV/0!</v>
      </c>
    </row>
    <row r="28" spans="2:5" s="486" customFormat="1" ht="13">
      <c r="B28" s="431" t="s">
        <v>244</v>
      </c>
      <c r="C28" s="490"/>
      <c r="D28" s="538">
        <v>0</v>
      </c>
      <c r="E28" s="492" t="e">
        <f>(D28-C28)/C28</f>
        <v>#DIV/0!</v>
      </c>
    </row>
    <row r="30" spans="2:5" ht="15.5">
      <c r="B30" s="271" t="s">
        <v>417</v>
      </c>
    </row>
    <row r="31" spans="2:5" ht="13">
      <c r="B31" s="696" t="s">
        <v>425</v>
      </c>
      <c r="C31" s="697"/>
      <c r="D31" s="697"/>
      <c r="E31" s="698"/>
    </row>
    <row r="32" spans="2:5" ht="15.5">
      <c r="B32" s="271"/>
    </row>
    <row r="33" spans="2:7" ht="71.25" customHeight="1">
      <c r="B33" s="429" t="s">
        <v>401</v>
      </c>
      <c r="C33" s="709" t="s">
        <v>293</v>
      </c>
      <c r="D33" s="710"/>
      <c r="E33" s="710"/>
      <c r="F33" s="710"/>
      <c r="G33" s="477" t="s">
        <v>449</v>
      </c>
    </row>
    <row r="34" spans="2:7">
      <c r="B34" s="570" t="s">
        <v>763</v>
      </c>
      <c r="C34" s="711"/>
      <c r="D34" s="712"/>
      <c r="E34" s="712"/>
      <c r="F34" s="712"/>
      <c r="G34" s="422"/>
    </row>
    <row r="35" spans="2:7">
      <c r="B35" s="422"/>
      <c r="C35" s="711"/>
      <c r="D35" s="712"/>
      <c r="E35" s="712"/>
      <c r="F35" s="712"/>
      <c r="G35" s="422"/>
    </row>
    <row r="36" spans="2:7">
      <c r="B36" s="422"/>
      <c r="C36" s="711"/>
      <c r="D36" s="712"/>
      <c r="E36" s="712"/>
      <c r="F36" s="712"/>
      <c r="G36" s="422"/>
    </row>
    <row r="37" spans="2:7">
      <c r="B37" s="422"/>
      <c r="C37" s="711"/>
      <c r="D37" s="712"/>
      <c r="E37" s="712"/>
      <c r="F37" s="712"/>
      <c r="G37" s="422"/>
    </row>
    <row r="38" spans="2:7" ht="13">
      <c r="B38" s="428" t="s">
        <v>400</v>
      </c>
      <c r="C38" s="705"/>
      <c r="D38" s="706"/>
      <c r="E38" s="706"/>
      <c r="F38" s="706"/>
      <c r="G38" s="420">
        <f>SUM(G34:G37)</f>
        <v>0</v>
      </c>
    </row>
    <row r="84" spans="2:2">
      <c r="B84" s="301"/>
    </row>
    <row r="85" spans="2:2">
      <c r="B85" s="301"/>
    </row>
    <row r="101" ht="12.75" customHeight="1"/>
    <row r="102" ht="12.75" customHeight="1"/>
    <row r="103" ht="12.75" customHeight="1"/>
    <row r="104" ht="12.75" customHeight="1"/>
    <row r="105" ht="12.75" customHeight="1"/>
    <row r="107" ht="15" customHeight="1"/>
    <row r="108" ht="15" customHeight="1"/>
    <row r="109" ht="15" customHeight="1"/>
    <row r="110" ht="30" customHeight="1"/>
    <row r="111" ht="30" customHeight="1"/>
    <row r="113" ht="15" customHeight="1"/>
    <row r="115" ht="15" customHeight="1"/>
    <row r="116" ht="15" customHeight="1"/>
    <row r="117" ht="15" customHeight="1"/>
    <row r="118" ht="15" customHeight="1"/>
    <row r="119" ht="15" customHeight="1"/>
    <row r="120" ht="15" customHeight="1"/>
    <row r="121" ht="12.75" customHeight="1"/>
    <row r="122" ht="12.75" customHeight="1"/>
    <row r="123" ht="12.75" customHeight="1"/>
    <row r="125" ht="12.75" customHeight="1"/>
    <row r="126" ht="12.75" customHeight="1"/>
    <row r="127" ht="25.5" customHeight="1"/>
    <row r="128" ht="12.75" customHeight="1"/>
    <row r="129" ht="12.75" customHeight="1"/>
    <row r="131" ht="12.75" customHeight="1"/>
    <row r="132" ht="12.75" customHeight="1"/>
    <row r="135" ht="12.75" customHeight="1"/>
    <row r="136" ht="12.75" customHeight="1"/>
    <row r="137" ht="12.75" customHeight="1"/>
    <row r="139" ht="12.75" customHeight="1"/>
    <row r="140" ht="12.75" customHeight="1"/>
  </sheetData>
  <mergeCells count="9">
    <mergeCell ref="B5:C5"/>
    <mergeCell ref="C38:F38"/>
    <mergeCell ref="B7:C7"/>
    <mergeCell ref="C33:F33"/>
    <mergeCell ref="C34:F34"/>
    <mergeCell ref="C35:F35"/>
    <mergeCell ref="C36:F36"/>
    <mergeCell ref="C37:F37"/>
    <mergeCell ref="B31:E31"/>
  </mergeCells>
  <pageMargins left="0.35433070866141736" right="0.35433070866141736" top="0.59055118110236227" bottom="0.59055118110236227" header="0.51181102362204722" footer="0.11811023622047245"/>
  <pageSetup paperSize="9" scale="77" fitToHeight="100" orientation="portrait" r:id="rId1"/>
  <headerFooter scaleWithDoc="0" alignWithMargins="0">
    <oddFooter>&amp;L&amp;8&amp;D&amp;C&amp;8&amp; Template: &amp;A
&amp;F&amp;R&amp;8&amp;P of &amp;N</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B1:F30"/>
  <sheetViews>
    <sheetView showGridLines="0" view="pageBreakPreview" topLeftCell="A5" zoomScaleNormal="100" zoomScaleSheetLayoutView="100" workbookViewId="0">
      <selection activeCell="F6" sqref="F6"/>
    </sheetView>
  </sheetViews>
  <sheetFormatPr defaultRowHeight="12.5"/>
  <cols>
    <col min="1" max="1" width="11.26953125" style="268" customWidth="1"/>
    <col min="2" max="3" width="9.1796875" style="268"/>
    <col min="4" max="4" width="27.81640625" style="268" customWidth="1"/>
    <col min="5" max="5" width="20.81640625" style="268" customWidth="1"/>
    <col min="6" max="6" width="22.1796875" style="268" customWidth="1"/>
    <col min="7" max="7" width="13" style="268" customWidth="1"/>
    <col min="8" max="256" width="9.1796875" style="268"/>
    <col min="257" max="257" width="11.26953125" style="268" customWidth="1"/>
    <col min="258" max="259" width="9.1796875" style="268"/>
    <col min="260" max="260" width="27.81640625" style="268" customWidth="1"/>
    <col min="261" max="261" width="20.81640625" style="268" customWidth="1"/>
    <col min="262" max="262" width="22.1796875" style="268" customWidth="1"/>
    <col min="263" max="263" width="13" style="268" customWidth="1"/>
    <col min="264" max="512" width="9.1796875" style="268"/>
    <col min="513" max="513" width="11.26953125" style="268" customWidth="1"/>
    <col min="514" max="515" width="9.1796875" style="268"/>
    <col min="516" max="516" width="27.81640625" style="268" customWidth="1"/>
    <col min="517" max="517" width="20.81640625" style="268" customWidth="1"/>
    <col min="518" max="518" width="22.1796875" style="268" customWidth="1"/>
    <col min="519" max="519" width="13" style="268" customWidth="1"/>
    <col min="520" max="768" width="9.1796875" style="268"/>
    <col min="769" max="769" width="11.26953125" style="268" customWidth="1"/>
    <col min="770" max="771" width="9.1796875" style="268"/>
    <col min="772" max="772" width="27.81640625" style="268" customWidth="1"/>
    <col min="773" max="773" width="20.81640625" style="268" customWidth="1"/>
    <col min="774" max="774" width="22.1796875" style="268" customWidth="1"/>
    <col min="775" max="775" width="13" style="268" customWidth="1"/>
    <col min="776" max="1024" width="9.1796875" style="268"/>
    <col min="1025" max="1025" width="11.26953125" style="268" customWidth="1"/>
    <col min="1026" max="1027" width="9.1796875" style="268"/>
    <col min="1028" max="1028" width="27.81640625" style="268" customWidth="1"/>
    <col min="1029" max="1029" width="20.81640625" style="268" customWidth="1"/>
    <col min="1030" max="1030" width="22.1796875" style="268" customWidth="1"/>
    <col min="1031" max="1031" width="13" style="268" customWidth="1"/>
    <col min="1032" max="1280" width="9.1796875" style="268"/>
    <col min="1281" max="1281" width="11.26953125" style="268" customWidth="1"/>
    <col min="1282" max="1283" width="9.1796875" style="268"/>
    <col min="1284" max="1284" width="27.81640625" style="268" customWidth="1"/>
    <col min="1285" max="1285" width="20.81640625" style="268" customWidth="1"/>
    <col min="1286" max="1286" width="22.1796875" style="268" customWidth="1"/>
    <col min="1287" max="1287" width="13" style="268" customWidth="1"/>
    <col min="1288" max="1536" width="9.1796875" style="268"/>
    <col min="1537" max="1537" width="11.26953125" style="268" customWidth="1"/>
    <col min="1538" max="1539" width="9.1796875" style="268"/>
    <col min="1540" max="1540" width="27.81640625" style="268" customWidth="1"/>
    <col min="1541" max="1541" width="20.81640625" style="268" customWidth="1"/>
    <col min="1542" max="1542" width="22.1796875" style="268" customWidth="1"/>
    <col min="1543" max="1543" width="13" style="268" customWidth="1"/>
    <col min="1544" max="1792" width="9.1796875" style="268"/>
    <col min="1793" max="1793" width="11.26953125" style="268" customWidth="1"/>
    <col min="1794" max="1795" width="9.1796875" style="268"/>
    <col min="1796" max="1796" width="27.81640625" style="268" customWidth="1"/>
    <col min="1797" max="1797" width="20.81640625" style="268" customWidth="1"/>
    <col min="1798" max="1798" width="22.1796875" style="268" customWidth="1"/>
    <col min="1799" max="1799" width="13" style="268" customWidth="1"/>
    <col min="1800" max="2048" width="9.1796875" style="268"/>
    <col min="2049" max="2049" width="11.26953125" style="268" customWidth="1"/>
    <col min="2050" max="2051" width="9.1796875" style="268"/>
    <col min="2052" max="2052" width="27.81640625" style="268" customWidth="1"/>
    <col min="2053" max="2053" width="20.81640625" style="268" customWidth="1"/>
    <col min="2054" max="2054" width="22.1796875" style="268" customWidth="1"/>
    <col min="2055" max="2055" width="13" style="268" customWidth="1"/>
    <col min="2056" max="2304" width="9.1796875" style="268"/>
    <col min="2305" max="2305" width="11.26953125" style="268" customWidth="1"/>
    <col min="2306" max="2307" width="9.1796875" style="268"/>
    <col min="2308" max="2308" width="27.81640625" style="268" customWidth="1"/>
    <col min="2309" max="2309" width="20.81640625" style="268" customWidth="1"/>
    <col min="2310" max="2310" width="22.1796875" style="268" customWidth="1"/>
    <col min="2311" max="2311" width="13" style="268" customWidth="1"/>
    <col min="2312" max="2560" width="9.1796875" style="268"/>
    <col min="2561" max="2561" width="11.26953125" style="268" customWidth="1"/>
    <col min="2562" max="2563" width="9.1796875" style="268"/>
    <col min="2564" max="2564" width="27.81640625" style="268" customWidth="1"/>
    <col min="2565" max="2565" width="20.81640625" style="268" customWidth="1"/>
    <col min="2566" max="2566" width="22.1796875" style="268" customWidth="1"/>
    <col min="2567" max="2567" width="13" style="268" customWidth="1"/>
    <col min="2568" max="2816" width="9.1796875" style="268"/>
    <col min="2817" max="2817" width="11.26953125" style="268" customWidth="1"/>
    <col min="2818" max="2819" width="9.1796875" style="268"/>
    <col min="2820" max="2820" width="27.81640625" style="268" customWidth="1"/>
    <col min="2821" max="2821" width="20.81640625" style="268" customWidth="1"/>
    <col min="2822" max="2822" width="22.1796875" style="268" customWidth="1"/>
    <col min="2823" max="2823" width="13" style="268" customWidth="1"/>
    <col min="2824" max="3072" width="9.1796875" style="268"/>
    <col min="3073" max="3073" width="11.26953125" style="268" customWidth="1"/>
    <col min="3074" max="3075" width="9.1796875" style="268"/>
    <col min="3076" max="3076" width="27.81640625" style="268" customWidth="1"/>
    <col min="3077" max="3077" width="20.81640625" style="268" customWidth="1"/>
    <col min="3078" max="3078" width="22.1796875" style="268" customWidth="1"/>
    <col min="3079" max="3079" width="13" style="268" customWidth="1"/>
    <col min="3080" max="3328" width="9.1796875" style="268"/>
    <col min="3329" max="3329" width="11.26953125" style="268" customWidth="1"/>
    <col min="3330" max="3331" width="9.1796875" style="268"/>
    <col min="3332" max="3332" width="27.81640625" style="268" customWidth="1"/>
    <col min="3333" max="3333" width="20.81640625" style="268" customWidth="1"/>
    <col min="3334" max="3334" width="22.1796875" style="268" customWidth="1"/>
    <col min="3335" max="3335" width="13" style="268" customWidth="1"/>
    <col min="3336" max="3584" width="9.1796875" style="268"/>
    <col min="3585" max="3585" width="11.26953125" style="268" customWidth="1"/>
    <col min="3586" max="3587" width="9.1796875" style="268"/>
    <col min="3588" max="3588" width="27.81640625" style="268" customWidth="1"/>
    <col min="3589" max="3589" width="20.81640625" style="268" customWidth="1"/>
    <col min="3590" max="3590" width="22.1796875" style="268" customWidth="1"/>
    <col min="3591" max="3591" width="13" style="268" customWidth="1"/>
    <col min="3592" max="3840" width="9.1796875" style="268"/>
    <col min="3841" max="3841" width="11.26953125" style="268" customWidth="1"/>
    <col min="3842" max="3843" width="9.1796875" style="268"/>
    <col min="3844" max="3844" width="27.81640625" style="268" customWidth="1"/>
    <col min="3845" max="3845" width="20.81640625" style="268" customWidth="1"/>
    <col min="3846" max="3846" width="22.1796875" style="268" customWidth="1"/>
    <col min="3847" max="3847" width="13" style="268" customWidth="1"/>
    <col min="3848" max="4096" width="9.1796875" style="268"/>
    <col min="4097" max="4097" width="11.26953125" style="268" customWidth="1"/>
    <col min="4098" max="4099" width="9.1796875" style="268"/>
    <col min="4100" max="4100" width="27.81640625" style="268" customWidth="1"/>
    <col min="4101" max="4101" width="20.81640625" style="268" customWidth="1"/>
    <col min="4102" max="4102" width="22.1796875" style="268" customWidth="1"/>
    <col min="4103" max="4103" width="13" style="268" customWidth="1"/>
    <col min="4104" max="4352" width="9.1796875" style="268"/>
    <col min="4353" max="4353" width="11.26953125" style="268" customWidth="1"/>
    <col min="4354" max="4355" width="9.1796875" style="268"/>
    <col min="4356" max="4356" width="27.81640625" style="268" customWidth="1"/>
    <col min="4357" max="4357" width="20.81640625" style="268" customWidth="1"/>
    <col min="4358" max="4358" width="22.1796875" style="268" customWidth="1"/>
    <col min="4359" max="4359" width="13" style="268" customWidth="1"/>
    <col min="4360" max="4608" width="9.1796875" style="268"/>
    <col min="4609" max="4609" width="11.26953125" style="268" customWidth="1"/>
    <col min="4610" max="4611" width="9.1796875" style="268"/>
    <col min="4612" max="4612" width="27.81640625" style="268" customWidth="1"/>
    <col min="4613" max="4613" width="20.81640625" style="268" customWidth="1"/>
    <col min="4614" max="4614" width="22.1796875" style="268" customWidth="1"/>
    <col min="4615" max="4615" width="13" style="268" customWidth="1"/>
    <col min="4616" max="4864" width="9.1796875" style="268"/>
    <col min="4865" max="4865" width="11.26953125" style="268" customWidth="1"/>
    <col min="4866" max="4867" width="9.1796875" style="268"/>
    <col min="4868" max="4868" width="27.81640625" style="268" customWidth="1"/>
    <col min="4869" max="4869" width="20.81640625" style="268" customWidth="1"/>
    <col min="4870" max="4870" width="22.1796875" style="268" customWidth="1"/>
    <col min="4871" max="4871" width="13" style="268" customWidth="1"/>
    <col min="4872" max="5120" width="9.1796875" style="268"/>
    <col min="5121" max="5121" width="11.26953125" style="268" customWidth="1"/>
    <col min="5122" max="5123" width="9.1796875" style="268"/>
    <col min="5124" max="5124" width="27.81640625" style="268" customWidth="1"/>
    <col min="5125" max="5125" width="20.81640625" style="268" customWidth="1"/>
    <col min="5126" max="5126" width="22.1796875" style="268" customWidth="1"/>
    <col min="5127" max="5127" width="13" style="268" customWidth="1"/>
    <col min="5128" max="5376" width="9.1796875" style="268"/>
    <col min="5377" max="5377" width="11.26953125" style="268" customWidth="1"/>
    <col min="5378" max="5379" width="9.1796875" style="268"/>
    <col min="5380" max="5380" width="27.81640625" style="268" customWidth="1"/>
    <col min="5381" max="5381" width="20.81640625" style="268" customWidth="1"/>
    <col min="5382" max="5382" width="22.1796875" style="268" customWidth="1"/>
    <col min="5383" max="5383" width="13" style="268" customWidth="1"/>
    <col min="5384" max="5632" width="9.1796875" style="268"/>
    <col min="5633" max="5633" width="11.26953125" style="268" customWidth="1"/>
    <col min="5634" max="5635" width="9.1796875" style="268"/>
    <col min="5636" max="5636" width="27.81640625" style="268" customWidth="1"/>
    <col min="5637" max="5637" width="20.81640625" style="268" customWidth="1"/>
    <col min="5638" max="5638" width="22.1796875" style="268" customWidth="1"/>
    <col min="5639" max="5639" width="13" style="268" customWidth="1"/>
    <col min="5640" max="5888" width="9.1796875" style="268"/>
    <col min="5889" max="5889" width="11.26953125" style="268" customWidth="1"/>
    <col min="5890" max="5891" width="9.1796875" style="268"/>
    <col min="5892" max="5892" width="27.81640625" style="268" customWidth="1"/>
    <col min="5893" max="5893" width="20.81640625" style="268" customWidth="1"/>
    <col min="5894" max="5894" width="22.1796875" style="268" customWidth="1"/>
    <col min="5895" max="5895" width="13" style="268" customWidth="1"/>
    <col min="5896" max="6144" width="9.1796875" style="268"/>
    <col min="6145" max="6145" width="11.26953125" style="268" customWidth="1"/>
    <col min="6146" max="6147" width="9.1796875" style="268"/>
    <col min="6148" max="6148" width="27.81640625" style="268" customWidth="1"/>
    <col min="6149" max="6149" width="20.81640625" style="268" customWidth="1"/>
    <col min="6150" max="6150" width="22.1796875" style="268" customWidth="1"/>
    <col min="6151" max="6151" width="13" style="268" customWidth="1"/>
    <col min="6152" max="6400" width="9.1796875" style="268"/>
    <col min="6401" max="6401" width="11.26953125" style="268" customWidth="1"/>
    <col min="6402" max="6403" width="9.1796875" style="268"/>
    <col min="6404" max="6404" width="27.81640625" style="268" customWidth="1"/>
    <col min="6405" max="6405" width="20.81640625" style="268" customWidth="1"/>
    <col min="6406" max="6406" width="22.1796875" style="268" customWidth="1"/>
    <col min="6407" max="6407" width="13" style="268" customWidth="1"/>
    <col min="6408" max="6656" width="9.1796875" style="268"/>
    <col min="6657" max="6657" width="11.26953125" style="268" customWidth="1"/>
    <col min="6658" max="6659" width="9.1796875" style="268"/>
    <col min="6660" max="6660" width="27.81640625" style="268" customWidth="1"/>
    <col min="6661" max="6661" width="20.81640625" style="268" customWidth="1"/>
    <col min="6662" max="6662" width="22.1796875" style="268" customWidth="1"/>
    <col min="6663" max="6663" width="13" style="268" customWidth="1"/>
    <col min="6664" max="6912" width="9.1796875" style="268"/>
    <col min="6913" max="6913" width="11.26953125" style="268" customWidth="1"/>
    <col min="6914" max="6915" width="9.1796875" style="268"/>
    <col min="6916" max="6916" width="27.81640625" style="268" customWidth="1"/>
    <col min="6917" max="6917" width="20.81640625" style="268" customWidth="1"/>
    <col min="6918" max="6918" width="22.1796875" style="268" customWidth="1"/>
    <col min="6919" max="6919" width="13" style="268" customWidth="1"/>
    <col min="6920" max="7168" width="9.1796875" style="268"/>
    <col min="7169" max="7169" width="11.26953125" style="268" customWidth="1"/>
    <col min="7170" max="7171" width="9.1796875" style="268"/>
    <col min="7172" max="7172" width="27.81640625" style="268" customWidth="1"/>
    <col min="7173" max="7173" width="20.81640625" style="268" customWidth="1"/>
    <col min="7174" max="7174" width="22.1796875" style="268" customWidth="1"/>
    <col min="7175" max="7175" width="13" style="268" customWidth="1"/>
    <col min="7176" max="7424" width="9.1796875" style="268"/>
    <col min="7425" max="7425" width="11.26953125" style="268" customWidth="1"/>
    <col min="7426" max="7427" width="9.1796875" style="268"/>
    <col min="7428" max="7428" width="27.81640625" style="268" customWidth="1"/>
    <col min="7429" max="7429" width="20.81640625" style="268" customWidth="1"/>
    <col min="7430" max="7430" width="22.1796875" style="268" customWidth="1"/>
    <col min="7431" max="7431" width="13" style="268" customWidth="1"/>
    <col min="7432" max="7680" width="9.1796875" style="268"/>
    <col min="7681" max="7681" width="11.26953125" style="268" customWidth="1"/>
    <col min="7682" max="7683" width="9.1796875" style="268"/>
    <col min="7684" max="7684" width="27.81640625" style="268" customWidth="1"/>
    <col min="7685" max="7685" width="20.81640625" style="268" customWidth="1"/>
    <col min="7686" max="7686" width="22.1796875" style="268" customWidth="1"/>
    <col min="7687" max="7687" width="13" style="268" customWidth="1"/>
    <col min="7688" max="7936" width="9.1796875" style="268"/>
    <col min="7937" max="7937" width="11.26953125" style="268" customWidth="1"/>
    <col min="7938" max="7939" width="9.1796875" style="268"/>
    <col min="7940" max="7940" width="27.81640625" style="268" customWidth="1"/>
    <col min="7941" max="7941" width="20.81640625" style="268" customWidth="1"/>
    <col min="7942" max="7942" width="22.1796875" style="268" customWidth="1"/>
    <col min="7943" max="7943" width="13" style="268" customWidth="1"/>
    <col min="7944" max="8192" width="9.1796875" style="268"/>
    <col min="8193" max="8193" width="11.26953125" style="268" customWidth="1"/>
    <col min="8194" max="8195" width="9.1796875" style="268"/>
    <col min="8196" max="8196" width="27.81640625" style="268" customWidth="1"/>
    <col min="8197" max="8197" width="20.81640625" style="268" customWidth="1"/>
    <col min="8198" max="8198" width="22.1796875" style="268" customWidth="1"/>
    <col min="8199" max="8199" width="13" style="268" customWidth="1"/>
    <col min="8200" max="8448" width="9.1796875" style="268"/>
    <col min="8449" max="8449" width="11.26953125" style="268" customWidth="1"/>
    <col min="8450" max="8451" width="9.1796875" style="268"/>
    <col min="8452" max="8452" width="27.81640625" style="268" customWidth="1"/>
    <col min="8453" max="8453" width="20.81640625" style="268" customWidth="1"/>
    <col min="8454" max="8454" width="22.1796875" style="268" customWidth="1"/>
    <col min="8455" max="8455" width="13" style="268" customWidth="1"/>
    <col min="8456" max="8704" width="9.1796875" style="268"/>
    <col min="8705" max="8705" width="11.26953125" style="268" customWidth="1"/>
    <col min="8706" max="8707" width="9.1796875" style="268"/>
    <col min="8708" max="8708" width="27.81640625" style="268" customWidth="1"/>
    <col min="8709" max="8709" width="20.81640625" style="268" customWidth="1"/>
    <col min="8710" max="8710" width="22.1796875" style="268" customWidth="1"/>
    <col min="8711" max="8711" width="13" style="268" customWidth="1"/>
    <col min="8712" max="8960" width="9.1796875" style="268"/>
    <col min="8961" max="8961" width="11.26953125" style="268" customWidth="1"/>
    <col min="8962" max="8963" width="9.1796875" style="268"/>
    <col min="8964" max="8964" width="27.81640625" style="268" customWidth="1"/>
    <col min="8965" max="8965" width="20.81640625" style="268" customWidth="1"/>
    <col min="8966" max="8966" width="22.1796875" style="268" customWidth="1"/>
    <col min="8967" max="8967" width="13" style="268" customWidth="1"/>
    <col min="8968" max="9216" width="9.1796875" style="268"/>
    <col min="9217" max="9217" width="11.26953125" style="268" customWidth="1"/>
    <col min="9218" max="9219" width="9.1796875" style="268"/>
    <col min="9220" max="9220" width="27.81640625" style="268" customWidth="1"/>
    <col min="9221" max="9221" width="20.81640625" style="268" customWidth="1"/>
    <col min="9222" max="9222" width="22.1796875" style="268" customWidth="1"/>
    <col min="9223" max="9223" width="13" style="268" customWidth="1"/>
    <col min="9224" max="9472" width="9.1796875" style="268"/>
    <col min="9473" max="9473" width="11.26953125" style="268" customWidth="1"/>
    <col min="9474" max="9475" width="9.1796875" style="268"/>
    <col min="9476" max="9476" width="27.81640625" style="268" customWidth="1"/>
    <col min="9477" max="9477" width="20.81640625" style="268" customWidth="1"/>
    <col min="9478" max="9478" width="22.1796875" style="268" customWidth="1"/>
    <col min="9479" max="9479" width="13" style="268" customWidth="1"/>
    <col min="9480" max="9728" width="9.1796875" style="268"/>
    <col min="9729" max="9729" width="11.26953125" style="268" customWidth="1"/>
    <col min="9730" max="9731" width="9.1796875" style="268"/>
    <col min="9732" max="9732" width="27.81640625" style="268" customWidth="1"/>
    <col min="9733" max="9733" width="20.81640625" style="268" customWidth="1"/>
    <col min="9734" max="9734" width="22.1796875" style="268" customWidth="1"/>
    <col min="9735" max="9735" width="13" style="268" customWidth="1"/>
    <col min="9736" max="9984" width="9.1796875" style="268"/>
    <col min="9985" max="9985" width="11.26953125" style="268" customWidth="1"/>
    <col min="9986" max="9987" width="9.1796875" style="268"/>
    <col min="9988" max="9988" width="27.81640625" style="268" customWidth="1"/>
    <col min="9989" max="9989" width="20.81640625" style="268" customWidth="1"/>
    <col min="9990" max="9990" width="22.1796875" style="268" customWidth="1"/>
    <col min="9991" max="9991" width="13" style="268" customWidth="1"/>
    <col min="9992" max="10240" width="9.1796875" style="268"/>
    <col min="10241" max="10241" width="11.26953125" style="268" customWidth="1"/>
    <col min="10242" max="10243" width="9.1796875" style="268"/>
    <col min="10244" max="10244" width="27.81640625" style="268" customWidth="1"/>
    <col min="10245" max="10245" width="20.81640625" style="268" customWidth="1"/>
    <col min="10246" max="10246" width="22.1796875" style="268" customWidth="1"/>
    <col min="10247" max="10247" width="13" style="268" customWidth="1"/>
    <col min="10248" max="10496" width="9.1796875" style="268"/>
    <col min="10497" max="10497" width="11.26953125" style="268" customWidth="1"/>
    <col min="10498" max="10499" width="9.1796875" style="268"/>
    <col min="10500" max="10500" width="27.81640625" style="268" customWidth="1"/>
    <col min="10501" max="10501" width="20.81640625" style="268" customWidth="1"/>
    <col min="10502" max="10502" width="22.1796875" style="268" customWidth="1"/>
    <col min="10503" max="10503" width="13" style="268" customWidth="1"/>
    <col min="10504" max="10752" width="9.1796875" style="268"/>
    <col min="10753" max="10753" width="11.26953125" style="268" customWidth="1"/>
    <col min="10754" max="10755" width="9.1796875" style="268"/>
    <col min="10756" max="10756" width="27.81640625" style="268" customWidth="1"/>
    <col min="10757" max="10757" width="20.81640625" style="268" customWidth="1"/>
    <col min="10758" max="10758" width="22.1796875" style="268" customWidth="1"/>
    <col min="10759" max="10759" width="13" style="268" customWidth="1"/>
    <col min="10760" max="11008" width="9.1796875" style="268"/>
    <col min="11009" max="11009" width="11.26953125" style="268" customWidth="1"/>
    <col min="11010" max="11011" width="9.1796875" style="268"/>
    <col min="11012" max="11012" width="27.81640625" style="268" customWidth="1"/>
    <col min="11013" max="11013" width="20.81640625" style="268" customWidth="1"/>
    <col min="11014" max="11014" width="22.1796875" style="268" customWidth="1"/>
    <col min="11015" max="11015" width="13" style="268" customWidth="1"/>
    <col min="11016" max="11264" width="9.1796875" style="268"/>
    <col min="11265" max="11265" width="11.26953125" style="268" customWidth="1"/>
    <col min="11266" max="11267" width="9.1796875" style="268"/>
    <col min="11268" max="11268" width="27.81640625" style="268" customWidth="1"/>
    <col min="11269" max="11269" width="20.81640625" style="268" customWidth="1"/>
    <col min="11270" max="11270" width="22.1796875" style="268" customWidth="1"/>
    <col min="11271" max="11271" width="13" style="268" customWidth="1"/>
    <col min="11272" max="11520" width="9.1796875" style="268"/>
    <col min="11521" max="11521" width="11.26953125" style="268" customWidth="1"/>
    <col min="11522" max="11523" width="9.1796875" style="268"/>
    <col min="11524" max="11524" width="27.81640625" style="268" customWidth="1"/>
    <col min="11525" max="11525" width="20.81640625" style="268" customWidth="1"/>
    <col min="11526" max="11526" width="22.1796875" style="268" customWidth="1"/>
    <col min="11527" max="11527" width="13" style="268" customWidth="1"/>
    <col min="11528" max="11776" width="9.1796875" style="268"/>
    <col min="11777" max="11777" width="11.26953125" style="268" customWidth="1"/>
    <col min="11778" max="11779" width="9.1796875" style="268"/>
    <col min="11780" max="11780" width="27.81640625" style="268" customWidth="1"/>
    <col min="11781" max="11781" width="20.81640625" style="268" customWidth="1"/>
    <col min="11782" max="11782" width="22.1796875" style="268" customWidth="1"/>
    <col min="11783" max="11783" width="13" style="268" customWidth="1"/>
    <col min="11784" max="12032" width="9.1796875" style="268"/>
    <col min="12033" max="12033" width="11.26953125" style="268" customWidth="1"/>
    <col min="12034" max="12035" width="9.1796875" style="268"/>
    <col min="12036" max="12036" width="27.81640625" style="268" customWidth="1"/>
    <col min="12037" max="12037" width="20.81640625" style="268" customWidth="1"/>
    <col min="12038" max="12038" width="22.1796875" style="268" customWidth="1"/>
    <col min="12039" max="12039" width="13" style="268" customWidth="1"/>
    <col min="12040" max="12288" width="9.1796875" style="268"/>
    <col min="12289" max="12289" width="11.26953125" style="268" customWidth="1"/>
    <col min="12290" max="12291" width="9.1796875" style="268"/>
    <col min="12292" max="12292" width="27.81640625" style="268" customWidth="1"/>
    <col min="12293" max="12293" width="20.81640625" style="268" customWidth="1"/>
    <col min="12294" max="12294" width="22.1796875" style="268" customWidth="1"/>
    <col min="12295" max="12295" width="13" style="268" customWidth="1"/>
    <col min="12296" max="12544" width="9.1796875" style="268"/>
    <col min="12545" max="12545" width="11.26953125" style="268" customWidth="1"/>
    <col min="12546" max="12547" width="9.1796875" style="268"/>
    <col min="12548" max="12548" width="27.81640625" style="268" customWidth="1"/>
    <col min="12549" max="12549" width="20.81640625" style="268" customWidth="1"/>
    <col min="12550" max="12550" width="22.1796875" style="268" customWidth="1"/>
    <col min="12551" max="12551" width="13" style="268" customWidth="1"/>
    <col min="12552" max="12800" width="9.1796875" style="268"/>
    <col min="12801" max="12801" width="11.26953125" style="268" customWidth="1"/>
    <col min="12802" max="12803" width="9.1796875" style="268"/>
    <col min="12804" max="12804" width="27.81640625" style="268" customWidth="1"/>
    <col min="12805" max="12805" width="20.81640625" style="268" customWidth="1"/>
    <col min="12806" max="12806" width="22.1796875" style="268" customWidth="1"/>
    <col min="12807" max="12807" width="13" style="268" customWidth="1"/>
    <col min="12808" max="13056" width="9.1796875" style="268"/>
    <col min="13057" max="13057" width="11.26953125" style="268" customWidth="1"/>
    <col min="13058" max="13059" width="9.1796875" style="268"/>
    <col min="13060" max="13060" width="27.81640625" style="268" customWidth="1"/>
    <col min="13061" max="13061" width="20.81640625" style="268" customWidth="1"/>
    <col min="13062" max="13062" width="22.1796875" style="268" customWidth="1"/>
    <col min="13063" max="13063" width="13" style="268" customWidth="1"/>
    <col min="13064" max="13312" width="9.1796875" style="268"/>
    <col min="13313" max="13313" width="11.26953125" style="268" customWidth="1"/>
    <col min="13314" max="13315" width="9.1796875" style="268"/>
    <col min="13316" max="13316" width="27.81640625" style="268" customWidth="1"/>
    <col min="13317" max="13317" width="20.81640625" style="268" customWidth="1"/>
    <col min="13318" max="13318" width="22.1796875" style="268" customWidth="1"/>
    <col min="13319" max="13319" width="13" style="268" customWidth="1"/>
    <col min="13320" max="13568" width="9.1796875" style="268"/>
    <col min="13569" max="13569" width="11.26953125" style="268" customWidth="1"/>
    <col min="13570" max="13571" width="9.1796875" style="268"/>
    <col min="13572" max="13572" width="27.81640625" style="268" customWidth="1"/>
    <col min="13573" max="13573" width="20.81640625" style="268" customWidth="1"/>
    <col min="13574" max="13574" width="22.1796875" style="268" customWidth="1"/>
    <col min="13575" max="13575" width="13" style="268" customWidth="1"/>
    <col min="13576" max="13824" width="9.1796875" style="268"/>
    <col min="13825" max="13825" width="11.26953125" style="268" customWidth="1"/>
    <col min="13826" max="13827" width="9.1796875" style="268"/>
    <col min="13828" max="13828" width="27.81640625" style="268" customWidth="1"/>
    <col min="13829" max="13829" width="20.81640625" style="268" customWidth="1"/>
    <col min="13830" max="13830" width="22.1796875" style="268" customWidth="1"/>
    <col min="13831" max="13831" width="13" style="268" customWidth="1"/>
    <col min="13832" max="14080" width="9.1796875" style="268"/>
    <col min="14081" max="14081" width="11.26953125" style="268" customWidth="1"/>
    <col min="14082" max="14083" width="9.1796875" style="268"/>
    <col min="14084" max="14084" width="27.81640625" style="268" customWidth="1"/>
    <col min="14085" max="14085" width="20.81640625" style="268" customWidth="1"/>
    <col min="14086" max="14086" width="22.1796875" style="268" customWidth="1"/>
    <col min="14087" max="14087" width="13" style="268" customWidth="1"/>
    <col min="14088" max="14336" width="9.1796875" style="268"/>
    <col min="14337" max="14337" width="11.26953125" style="268" customWidth="1"/>
    <col min="14338" max="14339" width="9.1796875" style="268"/>
    <col min="14340" max="14340" width="27.81640625" style="268" customWidth="1"/>
    <col min="14341" max="14341" width="20.81640625" style="268" customWidth="1"/>
    <col min="14342" max="14342" width="22.1796875" style="268" customWidth="1"/>
    <col min="14343" max="14343" width="13" style="268" customWidth="1"/>
    <col min="14344" max="14592" width="9.1796875" style="268"/>
    <col min="14593" max="14593" width="11.26953125" style="268" customWidth="1"/>
    <col min="14594" max="14595" width="9.1796875" style="268"/>
    <col min="14596" max="14596" width="27.81640625" style="268" customWidth="1"/>
    <col min="14597" max="14597" width="20.81640625" style="268" customWidth="1"/>
    <col min="14598" max="14598" width="22.1796875" style="268" customWidth="1"/>
    <col min="14599" max="14599" width="13" style="268" customWidth="1"/>
    <col min="14600" max="14848" width="9.1796875" style="268"/>
    <col min="14849" max="14849" width="11.26953125" style="268" customWidth="1"/>
    <col min="14850" max="14851" width="9.1796875" style="268"/>
    <col min="14852" max="14852" width="27.81640625" style="268" customWidth="1"/>
    <col min="14853" max="14853" width="20.81640625" style="268" customWidth="1"/>
    <col min="14854" max="14854" width="22.1796875" style="268" customWidth="1"/>
    <col min="14855" max="14855" width="13" style="268" customWidth="1"/>
    <col min="14856" max="15104" width="9.1796875" style="268"/>
    <col min="15105" max="15105" width="11.26953125" style="268" customWidth="1"/>
    <col min="15106" max="15107" width="9.1796875" style="268"/>
    <col min="15108" max="15108" width="27.81640625" style="268" customWidth="1"/>
    <col min="15109" max="15109" width="20.81640625" style="268" customWidth="1"/>
    <col min="15110" max="15110" width="22.1796875" style="268" customWidth="1"/>
    <col min="15111" max="15111" width="13" style="268" customWidth="1"/>
    <col min="15112" max="15360" width="9.1796875" style="268"/>
    <col min="15361" max="15361" width="11.26953125" style="268" customWidth="1"/>
    <col min="15362" max="15363" width="9.1796875" style="268"/>
    <col min="15364" max="15364" width="27.81640625" style="268" customWidth="1"/>
    <col min="15365" max="15365" width="20.81640625" style="268" customWidth="1"/>
    <col min="15366" max="15366" width="22.1796875" style="268" customWidth="1"/>
    <col min="15367" max="15367" width="13" style="268" customWidth="1"/>
    <col min="15368" max="15616" width="9.1796875" style="268"/>
    <col min="15617" max="15617" width="11.26953125" style="268" customWidth="1"/>
    <col min="15618" max="15619" width="9.1796875" style="268"/>
    <col min="15620" max="15620" width="27.81640625" style="268" customWidth="1"/>
    <col min="15621" max="15621" width="20.81640625" style="268" customWidth="1"/>
    <col min="15622" max="15622" width="22.1796875" style="268" customWidth="1"/>
    <col min="15623" max="15623" width="13" style="268" customWidth="1"/>
    <col min="15624" max="15872" width="9.1796875" style="268"/>
    <col min="15873" max="15873" width="11.26953125" style="268" customWidth="1"/>
    <col min="15874" max="15875" width="9.1796875" style="268"/>
    <col min="15876" max="15876" width="27.81640625" style="268" customWidth="1"/>
    <col min="15877" max="15877" width="20.81640625" style="268" customWidth="1"/>
    <col min="15878" max="15878" width="22.1796875" style="268" customWidth="1"/>
    <col min="15879" max="15879" width="13" style="268" customWidth="1"/>
    <col min="15880" max="16128" width="9.1796875" style="268"/>
    <col min="16129" max="16129" width="11.26953125" style="268" customWidth="1"/>
    <col min="16130" max="16131" width="9.1796875" style="268"/>
    <col min="16132" max="16132" width="27.81640625" style="268" customWidth="1"/>
    <col min="16133" max="16133" width="20.81640625" style="268" customWidth="1"/>
    <col min="16134" max="16134" width="22.1796875" style="268" customWidth="1"/>
    <col min="16135" max="16135" width="13" style="268" customWidth="1"/>
    <col min="16136" max="16384" width="9.1796875" style="268"/>
  </cols>
  <sheetData>
    <row r="1" spans="2:6" ht="20">
      <c r="B1" s="26" t="str">
        <f>[6]Cover!C22</f>
        <v>Endeavour Energy</v>
      </c>
    </row>
    <row r="2" spans="2:6" ht="20">
      <c r="B2" s="269" t="s">
        <v>266</v>
      </c>
    </row>
    <row r="3" spans="2:6" ht="20">
      <c r="B3" s="418" t="str">
        <f>Cover!C26</f>
        <v>2012-13</v>
      </c>
    </row>
    <row r="4" spans="2:6" ht="20">
      <c r="B4" s="269"/>
    </row>
    <row r="5" spans="2:6" s="270" customFormat="1" ht="14.25" customHeight="1">
      <c r="B5" s="722" t="s">
        <v>267</v>
      </c>
      <c r="C5" s="668"/>
      <c r="D5" s="668"/>
      <c r="E5" s="669"/>
    </row>
    <row r="6" spans="2:6" ht="20">
      <c r="B6" s="269"/>
    </row>
    <row r="7" spans="2:6" ht="15.5">
      <c r="B7" s="271" t="s">
        <v>268</v>
      </c>
    </row>
    <row r="9" spans="2:6" ht="13">
      <c r="B9" s="723" t="s">
        <v>269</v>
      </c>
      <c r="C9" s="723"/>
      <c r="D9" s="723"/>
      <c r="E9" s="508" t="s">
        <v>270</v>
      </c>
      <c r="F9" s="453" t="s">
        <v>271</v>
      </c>
    </row>
    <row r="10" spans="2:6" ht="13">
      <c r="B10" s="719" t="str">
        <f>'[6]7. Capex'!B43</f>
        <v>System assets</v>
      </c>
      <c r="C10" s="720"/>
      <c r="D10" s="721"/>
      <c r="E10" s="455"/>
      <c r="F10" s="455"/>
    </row>
    <row r="11" spans="2:6">
      <c r="B11" s="713" t="str">
        <f>'[6]7. Capex'!B44</f>
        <v>Subtransmission lines and cables</v>
      </c>
      <c r="C11" s="714"/>
      <c r="D11" s="715"/>
      <c r="E11" s="571">
        <v>46.770201284292213</v>
      </c>
      <c r="F11" s="574">
        <f>'5. Capex'!D39</f>
        <v>84197.008306178308</v>
      </c>
    </row>
    <row r="12" spans="2:6">
      <c r="B12" s="713" t="str">
        <f>'[6]7. Capex'!B45</f>
        <v>Distribution lines and cables</v>
      </c>
      <c r="C12" s="714"/>
      <c r="D12" s="715"/>
      <c r="E12" s="571">
        <v>47.854905175422061</v>
      </c>
      <c r="F12" s="574">
        <f>'5. Capex'!D40</f>
        <v>112858.68851871132</v>
      </c>
    </row>
    <row r="13" spans="2:6">
      <c r="B13" s="713" t="str">
        <f>'[6]7. Capex'!B46</f>
        <v>Substations</v>
      </c>
      <c r="C13" s="714"/>
      <c r="D13" s="715"/>
      <c r="E13" s="571">
        <v>40</v>
      </c>
      <c r="F13" s="574">
        <f>'5. Capex'!D41</f>
        <v>299123.26717445435</v>
      </c>
    </row>
    <row r="14" spans="2:6">
      <c r="B14" s="713" t="str">
        <f>'[6]7. Capex'!B47</f>
        <v>Transformers</v>
      </c>
      <c r="C14" s="714"/>
      <c r="D14" s="715"/>
      <c r="E14" s="571">
        <v>40</v>
      </c>
      <c r="F14" s="574">
        <f>'5. Capex'!D42</f>
        <v>12753.446666051312</v>
      </c>
    </row>
    <row r="15" spans="2:6">
      <c r="B15" s="713" t="str">
        <f>'[6]7. Capex'!B48</f>
        <v>Low voltage lines and cables</v>
      </c>
      <c r="C15" s="714"/>
      <c r="D15" s="715"/>
      <c r="E15" s="571">
        <v>47.766963999134632</v>
      </c>
      <c r="F15" s="574">
        <f>'5. Capex'!D43</f>
        <v>11453.408275911326</v>
      </c>
    </row>
    <row r="16" spans="2:6">
      <c r="B16" s="713" t="str">
        <f>'[6]7. Capex'!B49</f>
        <v>Customer metering and load control</v>
      </c>
      <c r="C16" s="714"/>
      <c r="D16" s="715"/>
      <c r="E16" s="571">
        <v>25</v>
      </c>
      <c r="F16" s="574">
        <f>'5. Capex'!D44</f>
        <v>4545.953343630943</v>
      </c>
    </row>
    <row r="17" spans="2:6">
      <c r="B17" s="713" t="str">
        <f>'[6]7. Capex'!B50</f>
        <v>Communications</v>
      </c>
      <c r="C17" s="714"/>
      <c r="D17" s="715"/>
      <c r="E17" s="571">
        <v>10</v>
      </c>
      <c r="F17" s="574">
        <f>'5. Capex'!D45</f>
        <v>8469.7906283604589</v>
      </c>
    </row>
    <row r="18" spans="2:6">
      <c r="B18" s="713" t="str">
        <f>'[6]7. Capex'!B51</f>
        <v>Land</v>
      </c>
      <c r="C18" s="714"/>
      <c r="D18" s="715"/>
      <c r="E18" s="571" t="s">
        <v>474</v>
      </c>
      <c r="F18" s="574">
        <f>'5. Capex'!D46</f>
        <v>29.452524315273898</v>
      </c>
    </row>
    <row r="19" spans="2:6">
      <c r="B19" s="713" t="str">
        <f>'[6]7. Capex'!B52</f>
        <v>Easements</v>
      </c>
      <c r="C19" s="714"/>
      <c r="D19" s="715"/>
      <c r="E19" s="571" t="s">
        <v>474</v>
      </c>
      <c r="F19" s="574">
        <f>'5. Capex'!D47</f>
        <v>2490.8328391747878</v>
      </c>
    </row>
    <row r="20" spans="2:6">
      <c r="B20" s="713" t="str">
        <f>'[6]7. Capex'!B53</f>
        <v>Emergency spares (major plant, excludes inventory)</v>
      </c>
      <c r="C20" s="714"/>
      <c r="D20" s="715"/>
      <c r="E20" s="571">
        <v>40</v>
      </c>
      <c r="F20" s="574">
        <f>'5. Capex'!D48</f>
        <v>2548.1478710653578</v>
      </c>
    </row>
    <row r="21" spans="2:6" ht="13">
      <c r="B21" s="716" t="str">
        <f>'[6]7. Capex'!B54</f>
        <v>Sub-total</v>
      </c>
      <c r="C21" s="717"/>
      <c r="D21" s="718"/>
      <c r="E21" s="572"/>
      <c r="F21" s="574">
        <f>SUM(F11:F20)</f>
        <v>538469.99614785332</v>
      </c>
    </row>
    <row r="22" spans="2:6" ht="13">
      <c r="B22" s="719" t="str">
        <f>'[6]7. Capex'!B55</f>
        <v>Non-system assets</v>
      </c>
      <c r="C22" s="720"/>
      <c r="D22" s="721"/>
      <c r="E22" s="573"/>
      <c r="F22" s="575"/>
    </row>
    <row r="23" spans="2:6">
      <c r="B23" s="713" t="str">
        <f>'[6]7. Capex'!B56</f>
        <v>Information and communication technology</v>
      </c>
      <c r="C23" s="714"/>
      <c r="D23" s="715"/>
      <c r="E23" s="571">
        <v>2.8816616698547657</v>
      </c>
      <c r="F23" s="574">
        <f>'5. Capex'!D51</f>
        <v>12935.183999465115</v>
      </c>
    </row>
    <row r="24" spans="2:6">
      <c r="B24" s="713" t="str">
        <f>'[6]7. Capex'!B57</f>
        <v>Furniture, fittings, plant and equipment</v>
      </c>
      <c r="C24" s="714"/>
      <c r="D24" s="715"/>
      <c r="E24" s="571">
        <v>8.6272456072498507</v>
      </c>
      <c r="F24" s="574">
        <f>'5. Capex'!D52</f>
        <v>3367.4770926917686</v>
      </c>
    </row>
    <row r="25" spans="2:6">
      <c r="B25" s="713" t="str">
        <f>'[6]7. Capex'!B58</f>
        <v>Motor vehicles</v>
      </c>
      <c r="C25" s="714"/>
      <c r="D25" s="715"/>
      <c r="E25" s="571">
        <v>12.093681614817621</v>
      </c>
      <c r="F25" s="574">
        <f>'5. Capex'!D53</f>
        <v>6329.4557805370214</v>
      </c>
    </row>
    <row r="26" spans="2:6">
      <c r="B26" s="713" t="str">
        <f>'[6]7. Capex'!B59</f>
        <v>Buildings</v>
      </c>
      <c r="C26" s="714"/>
      <c r="D26" s="715"/>
      <c r="E26" s="571">
        <v>40</v>
      </c>
      <c r="F26" s="574">
        <f>'5. Capex'!D54</f>
        <v>5555.5558115949852</v>
      </c>
    </row>
    <row r="27" spans="2:6">
      <c r="B27" s="713" t="str">
        <f>'[6]7. Capex'!B60</f>
        <v>Land (non-system)</v>
      </c>
      <c r="C27" s="714"/>
      <c r="D27" s="715"/>
      <c r="E27" s="571" t="s">
        <v>474</v>
      </c>
      <c r="F27" s="574">
        <f>'5. Capex'!D55</f>
        <v>4.5474735088646413E-16</v>
      </c>
    </row>
    <row r="28" spans="2:6">
      <c r="B28" s="713" t="str">
        <f>'[6]7. Capex'!B61</f>
        <v>Other non-system assets</v>
      </c>
      <c r="C28" s="714"/>
      <c r="D28" s="715"/>
      <c r="E28" s="571" t="s">
        <v>474</v>
      </c>
      <c r="F28" s="574">
        <f>'5. Capex'!D56</f>
        <v>0</v>
      </c>
    </row>
    <row r="29" spans="2:6" ht="13">
      <c r="B29" s="716" t="str">
        <f>'[6]7. Capex'!B62</f>
        <v>Sub-total</v>
      </c>
      <c r="C29" s="717"/>
      <c r="D29" s="718"/>
      <c r="E29" s="272"/>
      <c r="F29" s="574">
        <f>SUM(F23:F28)</f>
        <v>28187.672684288889</v>
      </c>
    </row>
    <row r="30" spans="2:6" ht="13">
      <c r="B30" s="716" t="str">
        <f>'[6]7. Capex'!B63</f>
        <v>Total</v>
      </c>
      <c r="C30" s="717"/>
      <c r="D30" s="718"/>
      <c r="E30" s="272"/>
      <c r="F30" s="574">
        <f>F21+F29</f>
        <v>566657.66883214226</v>
      </c>
    </row>
  </sheetData>
  <mergeCells count="23">
    <mergeCell ref="B13:D13"/>
    <mergeCell ref="B5:E5"/>
    <mergeCell ref="B9:D9"/>
    <mergeCell ref="B10:D10"/>
    <mergeCell ref="B11:D11"/>
    <mergeCell ref="B12:D12"/>
    <mergeCell ref="B25:D25"/>
    <mergeCell ref="B14:D14"/>
    <mergeCell ref="B15:D15"/>
    <mergeCell ref="B16:D16"/>
    <mergeCell ref="B17:D17"/>
    <mergeCell ref="B18:D18"/>
    <mergeCell ref="B19:D19"/>
    <mergeCell ref="B20:D20"/>
    <mergeCell ref="B21:D21"/>
    <mergeCell ref="B22:D22"/>
    <mergeCell ref="B23:D23"/>
    <mergeCell ref="B24:D24"/>
    <mergeCell ref="B26:D26"/>
    <mergeCell ref="B27:D27"/>
    <mergeCell ref="B28:D28"/>
    <mergeCell ref="B29:D29"/>
    <mergeCell ref="B30:D30"/>
  </mergeCells>
  <pageMargins left="0.35433070866141736" right="0.35433070866141736" top="0.59055118110236227" bottom="0.59055118110236227" header="0.51181102362204722" footer="0.11811023622047245"/>
  <pageSetup paperSize="9" fitToHeight="100" orientation="landscape" r:id="rId1"/>
  <headerFooter scaleWithDoc="0" alignWithMargins="0">
    <oddFooter>&amp;L&amp;8&amp;D&amp;C&amp;8&amp; Template: &amp;A
&amp;F&amp;R&amp;8&amp;P of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25</vt:i4>
      </vt:variant>
    </vt:vector>
  </HeadingPairs>
  <TitlesOfParts>
    <vt:vector size="50" baseType="lpstr">
      <vt:lpstr>Cover</vt:lpstr>
      <vt:lpstr>Contents</vt:lpstr>
      <vt:lpstr>1. Income</vt:lpstr>
      <vt:lpstr>2. Balance</vt:lpstr>
      <vt:lpstr>3. Cashflows</vt:lpstr>
      <vt:lpstr>4. Equity</vt:lpstr>
      <vt:lpstr>5. Capex</vt:lpstr>
      <vt:lpstr>6. Capex overheads</vt:lpstr>
      <vt:lpstr>7. Capex for tax dep'n</vt:lpstr>
      <vt:lpstr>8. Maintenance</vt:lpstr>
      <vt:lpstr>9. Maintenance overheads</vt:lpstr>
      <vt:lpstr>10. Operating costs</vt:lpstr>
      <vt:lpstr>11. Operating overheads</vt:lpstr>
      <vt:lpstr>12. Cost categories</vt:lpstr>
      <vt:lpstr>13. Opex step change</vt:lpstr>
      <vt:lpstr>14. Provisions</vt:lpstr>
      <vt:lpstr>15. Overheads allocation</vt:lpstr>
      <vt:lpstr>16. Avoided cost payments</vt:lpstr>
      <vt:lpstr>17. Altern Ctl &amp; other</vt:lpstr>
      <vt:lpstr>18. EBSS</vt:lpstr>
      <vt:lpstr>19. Juris Scheme</vt:lpstr>
      <vt:lpstr>20a. DMIS -DMIA</vt:lpstr>
      <vt:lpstr>20b. DMIS -  D-factor</vt:lpstr>
      <vt:lpstr>21. Self insurance</vt:lpstr>
      <vt:lpstr>22. CHAP</vt:lpstr>
      <vt:lpstr>'1. Income'!Print_Area</vt:lpstr>
      <vt:lpstr>'10. Operating costs'!Print_Area</vt:lpstr>
      <vt:lpstr>'11. Operating overheads'!Print_Area</vt:lpstr>
      <vt:lpstr>'12. Cost categories'!Print_Area</vt:lpstr>
      <vt:lpstr>'13. Opex step change'!Print_Area</vt:lpstr>
      <vt:lpstr>'14. Provisions'!Print_Area</vt:lpstr>
      <vt:lpstr>'15. Overheads allocation'!Print_Area</vt:lpstr>
      <vt:lpstr>'16. Avoided cost payments'!Print_Area</vt:lpstr>
      <vt:lpstr>'17. Altern Ctl &amp; other'!Print_Area</vt:lpstr>
      <vt:lpstr>'18. EBSS'!Print_Area</vt:lpstr>
      <vt:lpstr>'19. Juris Scheme'!Print_Area</vt:lpstr>
      <vt:lpstr>'2. Balance'!Print_Area</vt:lpstr>
      <vt:lpstr>'20a. DMIS -DMIA'!Print_Area</vt:lpstr>
      <vt:lpstr>'20b. DMIS -  D-factor'!Print_Area</vt:lpstr>
      <vt:lpstr>'21. Self insurance'!Print_Area</vt:lpstr>
      <vt:lpstr>'22. CHAP'!Print_Area</vt:lpstr>
      <vt:lpstr>'3. Cashflows'!Print_Area</vt:lpstr>
      <vt:lpstr>'4. Equity'!Print_Area</vt:lpstr>
      <vt:lpstr>'5. Capex'!Print_Area</vt:lpstr>
      <vt:lpstr>'6. Capex overheads'!Print_Area</vt:lpstr>
      <vt:lpstr>'7. Capex for tax dep''n'!Print_Area</vt:lpstr>
      <vt:lpstr>'8. Maintenance'!Print_Area</vt:lpstr>
      <vt:lpstr>'9. Maintenance overheads'!Print_Area</vt:lpstr>
      <vt:lpstr>Contents!Print_Area</vt:lpstr>
      <vt:lpstr>Cover!Print_Area</vt:lpstr>
    </vt:vector>
  </TitlesOfParts>
  <Company>ACCC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asood</dc:creator>
  <cp:lastModifiedBy>Erik Beerden</cp:lastModifiedBy>
  <cp:lastPrinted>2013-12-09T07:03:37Z</cp:lastPrinted>
  <dcterms:created xsi:type="dcterms:W3CDTF">2012-02-16T03:44:14Z</dcterms:created>
  <dcterms:modified xsi:type="dcterms:W3CDTF">2013-12-09T07:23:39Z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URI">
    <vt:lpwstr>7849692</vt:lpwstr>
  </property>
  <property fmtid="{D5CDD505-2E9C-101B-9397-08002B2CF9AE}" pid="3" name="cf">
    <vt:lpwstr>\\cbrvpwxfs01\home$\abrya\endeavour energy - annual rin (D2012-00138129).xlsx</vt:lpwstr>
  </property>
  <property fmtid="{D5CDD505-2E9C-101B-9397-08002B2CF9AE}" pid="4" name="Status">
    <vt:lpwstr>Ready</vt:lpwstr>
  </property>
  <property fmtid="{D5CDD505-2E9C-101B-9397-08002B2CF9AE}" pid="5" name="DatabaseID">
    <vt:lpwstr>AC</vt:lpwstr>
  </property>
  <property fmtid="{D5CDD505-2E9C-101B-9397-08002B2CF9AE}" pid="6" name="OnClose">
    <vt:lpwstr/>
  </property>
  <property fmtid="{D5CDD505-2E9C-101B-9397-08002B2CF9AE}" pid="7" name="currfile">
    <vt:lpwstr>\\cbrvpwxfs01\home$\abrya\endeavour energy - annual rin (D2012-00138129).xlsx</vt:lpwstr>
  </property>
</Properties>
</file>